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sle\Desktop\사업파트_파일\"/>
    </mc:Choice>
  </mc:AlternateContent>
  <bookViews>
    <workbookView xWindow="0" yWindow="0" windowWidth="25605" windowHeight="16065" tabRatio="500"/>
  </bookViews>
  <sheets>
    <sheet name="CT003" sheetId="20" r:id="rId1"/>
    <sheet name="공장용" sheetId="19" r:id="rId2"/>
    <sheet name="원단" sheetId="21" r:id="rId3"/>
    <sheet name="발주서" sheetId="18" r:id="rId4"/>
  </sheets>
  <definedNames>
    <definedName name="_xlnm.Print_Area" localSheetId="0">'CT003'!$A$1:$P$45</definedName>
    <definedName name="_xlnm.Print_Area" localSheetId="1">공장용!$A$1:$P$28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7" i="20" l="1"/>
  <c r="F57" i="20"/>
  <c r="I56" i="20" l="1"/>
  <c r="P11" i="19" l="1"/>
  <c r="P12" i="19"/>
  <c r="P13" i="19"/>
  <c r="P14" i="19"/>
  <c r="P15" i="19"/>
  <c r="P17" i="19"/>
  <c r="O17" i="19"/>
  <c r="N17" i="19"/>
  <c r="M17" i="19"/>
  <c r="L17" i="19"/>
  <c r="P16" i="19"/>
  <c r="G24" i="20"/>
  <c r="E32" i="20"/>
  <c r="E33" i="20"/>
  <c r="E34" i="20"/>
  <c r="E35" i="20"/>
  <c r="E36" i="20"/>
  <c r="E37" i="20"/>
  <c r="E38" i="20"/>
  <c r="E39" i="20"/>
  <c r="E40" i="20"/>
  <c r="E41" i="20"/>
  <c r="F42" i="20"/>
  <c r="G42" i="20"/>
  <c r="I42" i="20"/>
  <c r="F56" i="20"/>
  <c r="P24" i="20"/>
  <c r="P25" i="20"/>
  <c r="G8" i="21"/>
  <c r="G9" i="21"/>
  <c r="G10" i="21"/>
  <c r="G16" i="21" s="1"/>
  <c r="G11" i="21"/>
  <c r="G12" i="21"/>
  <c r="G13" i="21"/>
  <c r="G14" i="21"/>
  <c r="G15" i="21"/>
  <c r="C71" i="20"/>
  <c r="P23" i="20"/>
  <c r="D70" i="20" s="1"/>
  <c r="C70" i="20"/>
  <c r="C69" i="20"/>
  <c r="C68" i="20"/>
  <c r="C67" i="20"/>
  <c r="C66" i="20"/>
  <c r="C65" i="20"/>
  <c r="C64" i="20"/>
  <c r="C63" i="20"/>
  <c r="D63" i="20"/>
  <c r="B41" i="20"/>
  <c r="B71" i="20" s="1"/>
  <c r="B40" i="20"/>
  <c r="B39" i="20"/>
  <c r="B70" i="20" s="1"/>
  <c r="B38" i="20"/>
  <c r="B69" i="20" s="1"/>
  <c r="B37" i="20"/>
  <c r="B68" i="20" s="1"/>
  <c r="B36" i="20"/>
  <c r="B67" i="20" s="1"/>
  <c r="B35" i="20"/>
  <c r="B66" i="20" s="1"/>
  <c r="B34" i="20"/>
  <c r="B65" i="20" s="1"/>
  <c r="B33" i="20"/>
  <c r="B64" i="20" s="1"/>
  <c r="B32" i="20"/>
  <c r="B63" i="20" s="1"/>
  <c r="P26" i="20"/>
  <c r="P27" i="20"/>
  <c r="O29" i="20"/>
  <c r="N29" i="20"/>
  <c r="M29" i="20"/>
  <c r="L29" i="20"/>
  <c r="P28" i="20"/>
  <c r="B61" i="20"/>
  <c r="G9" i="18"/>
  <c r="G10" i="18"/>
  <c r="G16" i="18" s="1"/>
  <c r="G11" i="18"/>
  <c r="G12" i="18"/>
  <c r="G13" i="18"/>
  <c r="G14" i="18"/>
  <c r="G15" i="18"/>
  <c r="G8" i="18"/>
  <c r="D66" i="20" l="1"/>
  <c r="E66" i="20" s="1"/>
  <c r="F46" i="20"/>
  <c r="I46" i="20"/>
  <c r="I47" i="20"/>
  <c r="F47" i="20"/>
  <c r="F48" i="20"/>
  <c r="I48" i="20"/>
  <c r="E63" i="20"/>
  <c r="E70" i="20"/>
  <c r="D71" i="20"/>
  <c r="E71" i="20" s="1"/>
  <c r="D68" i="20"/>
  <c r="E68" i="20" s="1"/>
  <c r="D65" i="20"/>
  <c r="E65" i="20" s="1"/>
  <c r="E42" i="20"/>
  <c r="G17" i="18"/>
  <c r="G18" i="18" s="1"/>
  <c r="G17" i="21"/>
  <c r="G18" i="21"/>
  <c r="D69" i="20"/>
  <c r="E69" i="20" s="1"/>
  <c r="P29" i="20"/>
  <c r="D64" i="20"/>
  <c r="E64" i="20" s="1"/>
  <c r="D72" i="20"/>
  <c r="D67" i="20"/>
  <c r="E67" i="20" s="1"/>
  <c r="F45" i="20" l="1"/>
  <c r="F49" i="20" s="1"/>
  <c r="I45" i="20"/>
  <c r="I49" i="20" s="1"/>
  <c r="J32" i="20"/>
  <c r="I50" i="20" l="1"/>
  <c r="I51" i="20"/>
  <c r="F50" i="20"/>
  <c r="F51" i="20" s="1"/>
  <c r="F54" i="20" s="1"/>
  <c r="I53" i="20" l="1"/>
  <c r="I54" i="20"/>
  <c r="F53" i="20"/>
</calcChain>
</file>

<file path=xl/sharedStrings.xml><?xml version="1.0" encoding="utf-8"?>
<sst xmlns="http://schemas.openxmlformats.org/spreadsheetml/2006/main" count="323" uniqueCount="187">
  <si>
    <t xml:space="preserve">STYLE NO </t>
    <phoneticPr fontId="0" type="noConversion"/>
  </si>
  <si>
    <t>스타일명</t>
    <phoneticPr fontId="2" type="noConversion"/>
  </si>
  <si>
    <t>기타비용</t>
    <phoneticPr fontId="4" type="noConversion"/>
  </si>
  <si>
    <t>메인라벨</t>
  </si>
  <si>
    <t>케어라벨</t>
  </si>
  <si>
    <t>원가합계</t>
    <phoneticPr fontId="4" type="noConversion"/>
  </si>
  <si>
    <t>VAT</t>
  </si>
  <si>
    <t>원가 TOTAL</t>
  </si>
  <si>
    <t>생산 수량</t>
  </si>
  <si>
    <t>판매가/납품가</t>
  </si>
  <si>
    <t>컬러</t>
  </si>
  <si>
    <t>사이즈</t>
    <phoneticPr fontId="2" type="noConversion"/>
  </si>
  <si>
    <t>S</t>
  </si>
  <si>
    <t>M</t>
  </si>
  <si>
    <t>L</t>
  </si>
  <si>
    <t>L</t>
    <phoneticPr fontId="2" type="noConversion"/>
  </si>
  <si>
    <t>담당자</t>
    <phoneticPr fontId="2" type="noConversion"/>
  </si>
  <si>
    <t>연락처</t>
    <phoneticPr fontId="2" type="noConversion"/>
  </si>
  <si>
    <t>이성민</t>
    <phoneticPr fontId="2" type="noConversion"/>
  </si>
  <si>
    <t>010-8778-3554</t>
    <phoneticPr fontId="2" type="noConversion"/>
  </si>
  <si>
    <t>주    소</t>
    <phoneticPr fontId="2" type="noConversion"/>
  </si>
  <si>
    <t>메인원단 2</t>
    <phoneticPr fontId="2" type="noConversion"/>
  </si>
  <si>
    <t>안감</t>
    <phoneticPr fontId="2" type="noConversion"/>
  </si>
  <si>
    <t>거래처</t>
    <phoneticPr fontId="2" type="noConversion"/>
  </si>
  <si>
    <t>품명</t>
    <phoneticPr fontId="2" type="noConversion"/>
  </si>
  <si>
    <t>가격</t>
    <phoneticPr fontId="2" type="noConversion"/>
  </si>
  <si>
    <t>위치</t>
    <phoneticPr fontId="2" type="noConversion"/>
  </si>
  <si>
    <t>휸용율</t>
    <phoneticPr fontId="2" type="noConversion"/>
  </si>
  <si>
    <t>팩스</t>
    <phoneticPr fontId="2" type="noConversion"/>
  </si>
  <si>
    <t>어께</t>
    <phoneticPr fontId="2" type="noConversion"/>
  </si>
  <si>
    <t>가슴</t>
    <phoneticPr fontId="2" type="noConversion"/>
  </si>
  <si>
    <t>소매기장</t>
    <phoneticPr fontId="2" type="noConversion"/>
  </si>
  <si>
    <t>Bottom</t>
    <phoneticPr fontId="2" type="noConversion"/>
  </si>
  <si>
    <t>Top</t>
    <phoneticPr fontId="2" type="noConversion"/>
  </si>
  <si>
    <t>FREE</t>
    <phoneticPr fontId="2" type="noConversion"/>
  </si>
  <si>
    <t>S</t>
    <phoneticPr fontId="2" type="noConversion"/>
  </si>
  <si>
    <t>M</t>
    <phoneticPr fontId="2" type="noConversion"/>
  </si>
  <si>
    <t>허리</t>
    <phoneticPr fontId="2" type="noConversion"/>
  </si>
  <si>
    <t>밑위</t>
    <phoneticPr fontId="2" type="noConversion"/>
  </si>
  <si>
    <t>엉덩이</t>
    <phoneticPr fontId="2" type="noConversion"/>
  </si>
  <si>
    <t>밑단너비</t>
    <phoneticPr fontId="2" type="noConversion"/>
  </si>
  <si>
    <t>허벅지</t>
    <phoneticPr fontId="2" type="noConversion"/>
  </si>
  <si>
    <t>컬러</t>
    <phoneticPr fontId="2" type="noConversion"/>
  </si>
  <si>
    <t>혼용율</t>
    <phoneticPr fontId="2" type="noConversion"/>
  </si>
  <si>
    <t>메인 라벨컬러</t>
    <phoneticPr fontId="2" type="noConversion"/>
  </si>
  <si>
    <t>케어라벨</t>
    <phoneticPr fontId="2" type="noConversion"/>
  </si>
  <si>
    <t xml:space="preserve">세탁라벨 </t>
    <phoneticPr fontId="2" type="noConversion"/>
  </si>
  <si>
    <t>구분</t>
    <phoneticPr fontId="2" type="noConversion"/>
  </si>
  <si>
    <t>제 품 정 보</t>
    <phoneticPr fontId="2" type="noConversion"/>
  </si>
  <si>
    <t>원 단 부 자 제 정 보</t>
    <phoneticPr fontId="2" type="noConversion"/>
  </si>
  <si>
    <t>서울시 중구 을지로 45길 46 패션비즈센터 708호 (신당동)  T.02-545-3922</t>
    <phoneticPr fontId="2" type="noConversion"/>
  </si>
  <si>
    <t>가격택</t>
    <phoneticPr fontId="2" type="noConversion"/>
  </si>
  <si>
    <t>페키지/포장</t>
    <phoneticPr fontId="2" type="noConversion"/>
  </si>
  <si>
    <t>시아게/완성집</t>
    <phoneticPr fontId="2" type="noConversion"/>
  </si>
  <si>
    <t>자수/나염</t>
    <phoneticPr fontId="2" type="noConversion"/>
  </si>
  <si>
    <t>총장</t>
    <phoneticPr fontId="2" type="noConversion"/>
  </si>
  <si>
    <t>밑단둘레</t>
    <phoneticPr fontId="2" type="noConversion"/>
  </si>
  <si>
    <t>납 품 장 소 :  RIGOON 본사</t>
    <phoneticPr fontId="2" type="noConversion"/>
  </si>
  <si>
    <t>생산담당자</t>
    <phoneticPr fontId="2" type="noConversion"/>
  </si>
  <si>
    <t>생산 공장</t>
    <phoneticPr fontId="2" type="noConversion"/>
  </si>
  <si>
    <t>요척</t>
  </si>
  <si>
    <t>TOTAL</t>
  </si>
  <si>
    <t>원단</t>
  </si>
  <si>
    <t>가공료</t>
  </si>
  <si>
    <t>단가</t>
    <phoneticPr fontId="2" type="noConversion"/>
  </si>
  <si>
    <t>세탁라벨</t>
    <phoneticPr fontId="2" type="noConversion"/>
  </si>
  <si>
    <t>옷걸이</t>
    <phoneticPr fontId="2" type="noConversion"/>
  </si>
  <si>
    <t>원가합계(단가)</t>
    <phoneticPr fontId="2" type="noConversion"/>
  </si>
  <si>
    <t>기타비용</t>
    <phoneticPr fontId="2" type="noConversion"/>
  </si>
  <si>
    <t>가공료</t>
    <phoneticPr fontId="4" type="noConversion"/>
  </si>
  <si>
    <t>완성비</t>
    <phoneticPr fontId="4" type="noConversion"/>
  </si>
  <si>
    <t>원부자재</t>
    <phoneticPr fontId="4" type="noConversion"/>
  </si>
  <si>
    <t>박스</t>
    <phoneticPr fontId="2" type="noConversion"/>
  </si>
  <si>
    <t>메인원단 1</t>
    <phoneticPr fontId="2" type="noConversion"/>
  </si>
  <si>
    <t>이미지</t>
    <phoneticPr fontId="2" type="noConversion"/>
  </si>
  <si>
    <t>옷걸이/방수백/사이즈스티커</t>
  </si>
  <si>
    <t>방수백</t>
  </si>
  <si>
    <t xml:space="preserve">상 세 사 이 즈 </t>
  </si>
  <si>
    <t>FREE</t>
    <phoneticPr fontId="7" type="noConversion"/>
  </si>
  <si>
    <t>TOTAL QTY</t>
    <phoneticPr fontId="7" type="noConversion"/>
  </si>
  <si>
    <t>발 주 수 량</t>
  </si>
  <si>
    <t>생 산 일 지</t>
  </si>
  <si>
    <t>생 산 코 멘 트</t>
  </si>
  <si>
    <t>필요총수량</t>
  </si>
  <si>
    <t>재단수량</t>
  </si>
  <si>
    <t>판매총매출</t>
  </si>
  <si>
    <t>발주일자</t>
    <phoneticPr fontId="1" type="noConversion"/>
  </si>
  <si>
    <t>* B R A N D</t>
    <phoneticPr fontId="1" type="noConversion"/>
  </si>
  <si>
    <t>수주처</t>
    <phoneticPr fontId="26" type="noConversion"/>
  </si>
  <si>
    <t>* STYLE NO</t>
    <phoneticPr fontId="1" type="noConversion"/>
  </si>
  <si>
    <t>담당자</t>
    <phoneticPr fontId="1" type="noConversion"/>
  </si>
  <si>
    <t>원단폭</t>
    <phoneticPr fontId="1" type="noConversion"/>
  </si>
  <si>
    <t>혼용율</t>
  </si>
  <si>
    <t>입고처</t>
    <phoneticPr fontId="1" type="noConversion"/>
  </si>
  <si>
    <t>서울시 중구 신당동 251-160 
패션비즈센터 708호 (뉴존 옆)
02-545-3922</t>
  </si>
  <si>
    <t>수량</t>
    <phoneticPr fontId="26" type="noConversion"/>
  </si>
  <si>
    <t>단  가</t>
    <phoneticPr fontId="1" type="noConversion"/>
  </si>
  <si>
    <t>금    액</t>
  </si>
  <si>
    <t>V A T</t>
    <phoneticPr fontId="1" type="noConversion"/>
  </si>
  <si>
    <t>합    계 (금액+VAT)</t>
  </si>
  <si>
    <t>§사 업 자 등 록 증§</t>
    <phoneticPr fontId="26" type="noConversion"/>
  </si>
  <si>
    <t>회사명</t>
  </si>
  <si>
    <t>대표자성명</t>
    <phoneticPr fontId="1" type="noConversion"/>
  </si>
  <si>
    <t>이보미</t>
  </si>
  <si>
    <t>등록번호</t>
    <phoneticPr fontId="1" type="noConversion"/>
  </si>
  <si>
    <t>주 소</t>
    <phoneticPr fontId="1" type="noConversion"/>
  </si>
  <si>
    <t>서울시 중구 신당동 251-160 패션비즈 센터 708호</t>
  </si>
  <si>
    <t>업 태</t>
    <phoneticPr fontId="1" type="noConversion"/>
  </si>
  <si>
    <t>제조업 , 소매업</t>
    <phoneticPr fontId="1" type="noConversion"/>
  </si>
  <si>
    <t>종목</t>
  </si>
  <si>
    <t>의류 , 전자상거래</t>
    <phoneticPr fontId="1" type="noConversion"/>
  </si>
  <si>
    <t>T E L</t>
    <phoneticPr fontId="1" type="noConversion"/>
  </si>
  <si>
    <t>02-545-3922</t>
  </si>
  <si>
    <t>F A X</t>
    <phoneticPr fontId="26" type="noConversion"/>
  </si>
  <si>
    <t>02-545-3992</t>
    <phoneticPr fontId="1" type="noConversion"/>
  </si>
  <si>
    <t>세금계산서 E-MAIL</t>
  </si>
  <si>
    <t>brownkorea@naver.com</t>
  </si>
  <si>
    <t>리군</t>
  </si>
  <si>
    <t>이보미 010-3054-8933</t>
  </si>
  <si>
    <t>품명</t>
  </si>
  <si>
    <t xml:space="preserve"> 발  주  서 </t>
  </si>
  <si>
    <t>세금계산서 발행 부탁 드립니다!</t>
  </si>
  <si>
    <t>604-02-58424</t>
  </si>
  <si>
    <t>제품명</t>
  </si>
  <si>
    <t>두두텍스</t>
  </si>
  <si>
    <t>W 70%, P 15%,A8%,N7%</t>
  </si>
  <si>
    <t>심지</t>
  </si>
  <si>
    <t>패트</t>
  </si>
  <si>
    <t>마꾸라지</t>
  </si>
  <si>
    <t>S(55), M(66)</t>
  </si>
  <si>
    <t>블랙(뒷 중심 1인치 밑에 붙착)</t>
  </si>
  <si>
    <t>우라 뒷 목 중심</t>
  </si>
  <si>
    <t>왼쪽 와끼15cm위에 물림</t>
  </si>
  <si>
    <t>케어라벨에 붙착</t>
  </si>
  <si>
    <t>5% up/N</t>
  </si>
  <si>
    <t>47 헤링본</t>
  </si>
  <si>
    <r>
      <t>1</t>
    </r>
    <r>
      <rPr>
        <b/>
        <sz val="22"/>
        <rFont val="굴림"/>
        <family val="3"/>
        <charset val="129"/>
      </rPr>
      <t>번 검정</t>
    </r>
  </si>
  <si>
    <t>단추(18mm)</t>
  </si>
  <si>
    <t>단추(25mm)</t>
  </si>
  <si>
    <t>단추(15mm)</t>
  </si>
  <si>
    <t>메인원단 1</t>
  </si>
  <si>
    <t>메인원단 2</t>
  </si>
  <si>
    <t>안감</t>
  </si>
  <si>
    <t>포리백</t>
  </si>
  <si>
    <t>2RSW17CT004</t>
  </si>
  <si>
    <t>하운드 투스 코트</t>
  </si>
  <si>
    <t>GREY,BROWN</t>
  </si>
  <si>
    <t>그레이</t>
  </si>
  <si>
    <t>브라운</t>
  </si>
  <si>
    <t xml:space="preserve">라벨 컬러  &gt;  블랙 </t>
  </si>
  <si>
    <t>생산의뢰일 : 2017 /</t>
  </si>
  <si>
    <t>납   기   일 : 2017 /</t>
  </si>
  <si>
    <t xml:space="preserve">브랜드 :  리군   </t>
  </si>
  <si>
    <t>Shirt Maxi Dress</t>
    <phoneticPr fontId="2" type="noConversion"/>
  </si>
  <si>
    <t>나염비</t>
    <phoneticPr fontId="2" type="noConversion"/>
  </si>
  <si>
    <t xml:space="preserve">생산의뢰일 : 2019 / </t>
    <phoneticPr fontId="2" type="noConversion"/>
  </si>
  <si>
    <t xml:space="preserve">납   기   일 : 2019 / </t>
    <phoneticPr fontId="2" type="noConversion"/>
  </si>
  <si>
    <t>딸기</t>
    <phoneticPr fontId="2" type="noConversion"/>
  </si>
  <si>
    <t>시크릿 나염</t>
    <phoneticPr fontId="2" type="noConversion"/>
  </si>
  <si>
    <t>확인</t>
    <phoneticPr fontId="2" type="noConversion"/>
  </si>
  <si>
    <t>확인</t>
    <phoneticPr fontId="2" type="noConversion"/>
  </si>
  <si>
    <t>생산 총 금액</t>
    <phoneticPr fontId="2" type="noConversion"/>
  </si>
  <si>
    <t>마진율</t>
    <phoneticPr fontId="5" type="noConversion"/>
  </si>
  <si>
    <t>지퍼</t>
    <phoneticPr fontId="2" type="noConversion"/>
  </si>
  <si>
    <t>의 뢰 업 체 :  ENC 본사</t>
    <phoneticPr fontId="2" type="noConversion"/>
  </si>
  <si>
    <t>납 품 장 소 :  경기도</t>
    <phoneticPr fontId="2" type="noConversion"/>
  </si>
  <si>
    <t>사전사후
원가 &amp; 마진표</t>
    <phoneticPr fontId="2" type="noConversion"/>
  </si>
  <si>
    <t>사전</t>
    <phoneticPr fontId="2" type="noConversion"/>
  </si>
  <si>
    <t>사후 결과</t>
    <phoneticPr fontId="2" type="noConversion"/>
  </si>
  <si>
    <t>60"</t>
    <phoneticPr fontId="2" type="noConversion"/>
  </si>
  <si>
    <t>02-2213-4567</t>
    <phoneticPr fontId="2" type="noConversion"/>
  </si>
  <si>
    <t>02-2231-4567</t>
    <phoneticPr fontId="2" type="noConversion"/>
  </si>
  <si>
    <t>종합B2456</t>
    <phoneticPr fontId="2" type="noConversion"/>
  </si>
  <si>
    <t>면95 스판5</t>
    <phoneticPr fontId="2" type="noConversion"/>
  </si>
  <si>
    <t>보타니</t>
    <phoneticPr fontId="2" type="noConversion"/>
  </si>
  <si>
    <t>셀린</t>
    <phoneticPr fontId="2" type="noConversion"/>
  </si>
  <si>
    <t>단추1</t>
    <phoneticPr fontId="2" type="noConversion"/>
  </si>
  <si>
    <t>단추2</t>
    <phoneticPr fontId="2" type="noConversion"/>
  </si>
  <si>
    <t>테이프</t>
    <phoneticPr fontId="2" type="noConversion"/>
  </si>
  <si>
    <t>패드</t>
    <phoneticPr fontId="2" type="noConversion"/>
  </si>
  <si>
    <t>SWIMCITY-21-OP002</t>
    <phoneticPr fontId="2" type="noConversion"/>
  </si>
  <si>
    <t>서울 성북구 성북로 95-1, 위아더 3F(성북동)</t>
    <phoneticPr fontId="2" type="noConversion"/>
  </si>
  <si>
    <t>블랙(뒷 중심 1인치 밑에 붙착)</t>
    <phoneticPr fontId="2" type="noConversion"/>
  </si>
  <si>
    <t>원가표</t>
    <phoneticPr fontId="2" type="noConversion"/>
  </si>
  <si>
    <t xml:space="preserve">               메인 작업지시서</t>
    <phoneticPr fontId="2" type="noConversion"/>
  </si>
  <si>
    <t>택배/운송</t>
    <phoneticPr fontId="2" type="noConversion"/>
  </si>
  <si>
    <t>마진 금액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</si>
</sst>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42" formatCode="_-&quot;₩&quot;* #,##0_-;\-&quot;₩&quot;* #,##0_-;_-&quot;₩&quot;* &quot;-&quot;_-;_-@_-"/>
    <numFmt numFmtId="176" formatCode="_-[$￦-412]* #,##0_-;\-[$￦-412]* #,##0_-;_-[$￦-412]* &quot;-&quot;_-;_-@_-"/>
    <numFmt numFmtId="177" formatCode="_-&quot;￦&quot;* #,##0_-;\-&quot;￦&quot;* #,##0_-;_-&quot;￦&quot;* &quot;-&quot;_-;_-@_-"/>
  </numFmts>
  <fonts count="59">
    <font>
      <sz val="12"/>
      <color theme="1"/>
      <name val="맑은 고딕"/>
      <family val="2"/>
      <charset val="129"/>
      <scheme val="minor"/>
    </font>
    <font>
      <sz val="11"/>
      <color indexed="8"/>
      <name val="맑은 고딕"/>
      <family val="3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</font>
    <font>
      <sz val="8"/>
      <name val="Verdana"/>
      <family val="2"/>
    </font>
    <font>
      <sz val="12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  <scheme val="major"/>
    </font>
    <font>
      <sz val="11"/>
      <color indexed="8"/>
      <name val="나눔고딕"/>
      <charset val="129"/>
    </font>
    <font>
      <sz val="29"/>
      <color indexed="8"/>
      <name val="나눔고딕"/>
      <charset val="129"/>
    </font>
    <font>
      <b/>
      <sz val="11"/>
      <color indexed="8"/>
      <name val="나눔고딕"/>
      <charset val="129"/>
    </font>
    <font>
      <sz val="12"/>
      <color indexed="8"/>
      <name val="나눔고딕"/>
      <charset val="129"/>
    </font>
    <font>
      <sz val="12"/>
      <color rgb="FFFF0000"/>
      <name val="나눔고딕"/>
      <charset val="129"/>
    </font>
    <font>
      <sz val="11"/>
      <color rgb="FF003399"/>
      <name val="나눔고딕"/>
      <charset val="129"/>
    </font>
    <font>
      <b/>
      <sz val="12"/>
      <color indexed="8"/>
      <name val="나눔고딕"/>
      <charset val="129"/>
    </font>
    <font>
      <b/>
      <sz val="14"/>
      <color indexed="8"/>
      <name val="나눔고딕"/>
      <charset val="129"/>
    </font>
    <font>
      <b/>
      <sz val="11"/>
      <color theme="1"/>
      <name val="나눔고딕"/>
      <charset val="129"/>
    </font>
    <font>
      <sz val="11"/>
      <color theme="1"/>
      <name val="나눔고딕"/>
      <charset val="129"/>
    </font>
    <font>
      <b/>
      <sz val="11"/>
      <color rgb="FFFF0000"/>
      <name val="나눔고딕"/>
      <charset val="129"/>
    </font>
    <font>
      <sz val="11"/>
      <name val="나눔고딕"/>
      <charset val="129"/>
    </font>
    <font>
      <b/>
      <sz val="11"/>
      <name val="나눔고딕"/>
      <charset val="129"/>
    </font>
    <font>
      <b/>
      <sz val="11"/>
      <color rgb="FF003399"/>
      <name val="나눔고딕"/>
      <charset val="129"/>
    </font>
    <font>
      <u/>
      <sz val="12"/>
      <color theme="10"/>
      <name val="맑은 고딕"/>
      <family val="2"/>
      <charset val="129"/>
      <scheme val="minor"/>
    </font>
    <font>
      <u/>
      <sz val="12"/>
      <color theme="11"/>
      <name val="맑은 고딕"/>
      <family val="2"/>
      <charset val="129"/>
      <scheme val="minor"/>
    </font>
    <font>
      <sz val="11"/>
      <color indexed="8"/>
      <name val="굴림"/>
      <family val="3"/>
      <charset val="129"/>
    </font>
    <font>
      <b/>
      <sz val="11"/>
      <color indexed="8"/>
      <name val="굴림"/>
      <family val="3"/>
      <charset val="129"/>
    </font>
    <font>
      <b/>
      <sz val="11"/>
      <color theme="1"/>
      <name val="맑은 고딕"/>
      <family val="3"/>
      <charset val="129"/>
      <scheme val="major"/>
    </font>
    <font>
      <sz val="11"/>
      <color rgb="FF00339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sz val="11"/>
      <color theme="1"/>
      <name val="굴림"/>
      <family val="3"/>
      <charset val="129"/>
    </font>
    <font>
      <b/>
      <sz val="14"/>
      <color indexed="8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36"/>
      <name val="굴림"/>
      <family val="3"/>
      <charset val="129"/>
    </font>
    <font>
      <b/>
      <sz val="12"/>
      <name val="한컴돋움"/>
      <family val="1"/>
      <charset val="129"/>
    </font>
    <font>
      <b/>
      <sz val="11"/>
      <name val="한컴돋움"/>
      <family val="1"/>
      <charset val="129"/>
    </font>
    <font>
      <b/>
      <sz val="18"/>
      <name val="한컴돋움"/>
      <family val="1"/>
      <charset val="129"/>
    </font>
    <font>
      <b/>
      <sz val="10"/>
      <name val="한컴돋움"/>
      <family val="1"/>
      <charset val="129"/>
    </font>
    <font>
      <b/>
      <sz val="22"/>
      <name val="한컴돋움"/>
      <family val="1"/>
      <charset val="129"/>
    </font>
    <font>
      <b/>
      <sz val="14"/>
      <name val="한컴돋움"/>
      <family val="1"/>
      <charset val="129"/>
    </font>
    <font>
      <sz val="12"/>
      <name val="한컴돋움"/>
      <family val="1"/>
      <charset val="129"/>
    </font>
    <font>
      <sz val="11"/>
      <name val="한컴돋움"/>
      <family val="1"/>
      <charset val="129"/>
    </font>
    <font>
      <b/>
      <sz val="12"/>
      <name val="굴림"/>
      <family val="3"/>
      <charset val="129"/>
    </font>
    <font>
      <b/>
      <sz val="18"/>
      <name val="굴림"/>
      <family val="3"/>
      <charset val="129"/>
    </font>
    <font>
      <b/>
      <sz val="25"/>
      <name val="한컴돋움"/>
      <family val="1"/>
      <charset val="129"/>
    </font>
    <font>
      <b/>
      <sz val="11"/>
      <name val="굴림"/>
      <family val="3"/>
      <charset val="129"/>
    </font>
    <font>
      <b/>
      <sz val="12"/>
      <color rgb="FFFF0000"/>
      <name val="맑은 고딕"/>
      <family val="3"/>
      <charset val="129"/>
    </font>
    <font>
      <b/>
      <sz val="12"/>
      <color indexed="8"/>
      <name val="굴림"/>
      <family val="3"/>
      <charset val="129"/>
    </font>
    <font>
      <b/>
      <sz val="22"/>
      <name val="굴림"/>
      <family val="3"/>
      <charset val="129"/>
    </font>
    <font>
      <sz val="16"/>
      <color indexed="8"/>
      <name val="굴림"/>
      <family val="3"/>
      <charset val="129"/>
    </font>
    <font>
      <b/>
      <sz val="14"/>
      <color rgb="FFFF0000"/>
      <name val="나눔고딕"/>
      <family val="3"/>
      <charset val="129"/>
    </font>
    <font>
      <b/>
      <sz val="11"/>
      <color rgb="FF003399"/>
      <name val="나눔고딕"/>
      <family val="3"/>
      <charset val="129"/>
    </font>
    <font>
      <b/>
      <sz val="12"/>
      <color rgb="FF003399"/>
      <name val="나눔고딕"/>
      <family val="3"/>
      <charset val="129"/>
    </font>
    <font>
      <b/>
      <sz val="14"/>
      <color rgb="FF003399"/>
      <name val="나눔고딕"/>
      <charset val="129"/>
    </font>
    <font>
      <b/>
      <sz val="11"/>
      <color theme="1"/>
      <name val="나눔고딕"/>
      <family val="3"/>
      <charset val="129"/>
    </font>
    <font>
      <b/>
      <sz val="20"/>
      <color indexed="8"/>
      <name val="나눔고딕"/>
      <family val="3"/>
      <charset val="129"/>
    </font>
    <font>
      <b/>
      <sz val="18"/>
      <color indexed="8"/>
      <name val="나눔고딕"/>
      <charset val="129"/>
    </font>
    <font>
      <b/>
      <sz val="18"/>
      <color indexed="8"/>
      <name val="나눔고딕"/>
      <family val="3"/>
      <charset val="129"/>
    </font>
    <font>
      <b/>
      <sz val="12"/>
      <color rgb="FFFF0000"/>
      <name val="나눔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119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" fillId="0" borderId="0">
      <alignment vertical="center"/>
    </xf>
    <xf numFmtId="0" fontId="4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416">
    <xf numFmtId="0" fontId="0" fillId="0" borderId="0" xfId="0"/>
    <xf numFmtId="0" fontId="1" fillId="0" borderId="0" xfId="1">
      <alignment vertical="center"/>
    </xf>
    <xf numFmtId="0" fontId="1" fillId="0" borderId="0" xfId="1" applyBorder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4" borderId="3" xfId="1" applyFont="1" applyFill="1" applyBorder="1">
      <alignment vertical="center"/>
    </xf>
    <xf numFmtId="0" fontId="10" fillId="4" borderId="6" xfId="1" applyFont="1" applyFill="1" applyBorder="1" applyAlignment="1">
      <alignment horizontal="center" vertical="center"/>
    </xf>
    <xf numFmtId="0" fontId="10" fillId="4" borderId="26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right" vertical="center"/>
    </xf>
    <xf numFmtId="0" fontId="14" fillId="4" borderId="37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0" fillId="4" borderId="43" xfId="1" applyFont="1" applyFill="1" applyBorder="1" applyAlignment="1">
      <alignment horizontal="center" vertical="center"/>
    </xf>
    <xf numFmtId="0" fontId="10" fillId="4" borderId="50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0" fontId="13" fillId="0" borderId="48" xfId="1" applyFont="1" applyFill="1" applyBorder="1" applyAlignment="1">
      <alignment horizontal="center" vertical="center"/>
    </xf>
    <xf numFmtId="0" fontId="13" fillId="0" borderId="44" xfId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7" fillId="0" borderId="42" xfId="1" applyFont="1" applyFill="1" applyBorder="1" applyAlignment="1">
      <alignment horizontal="center" vertical="center"/>
    </xf>
    <xf numFmtId="0" fontId="13" fillId="0" borderId="47" xfId="1" applyFont="1" applyFill="1" applyBorder="1" applyAlignment="1">
      <alignment horizontal="center" vertical="center"/>
    </xf>
    <xf numFmtId="0" fontId="13" fillId="0" borderId="38" xfId="1" applyFont="1" applyFill="1" applyBorder="1" applyAlignment="1">
      <alignment horizontal="center" vertical="center"/>
    </xf>
    <xf numFmtId="0" fontId="13" fillId="0" borderId="38" xfId="1" applyFont="1" applyBorder="1">
      <alignment vertical="center"/>
    </xf>
    <xf numFmtId="0" fontId="17" fillId="0" borderId="36" xfId="1" applyFont="1" applyFill="1" applyBorder="1" applyAlignment="1">
      <alignment horizontal="center" vertical="center"/>
    </xf>
    <xf numFmtId="0" fontId="13" fillId="0" borderId="55" xfId="1" applyFont="1" applyFill="1" applyBorder="1" applyAlignment="1">
      <alignment horizontal="center" vertical="center"/>
    </xf>
    <xf numFmtId="0" fontId="13" fillId="0" borderId="49" xfId="1" applyFont="1" applyFill="1" applyBorder="1" applyAlignment="1">
      <alignment horizontal="center" vertical="center"/>
    </xf>
    <xf numFmtId="0" fontId="13" fillId="0" borderId="49" xfId="1" applyFont="1" applyBorder="1">
      <alignment vertical="center"/>
    </xf>
    <xf numFmtId="0" fontId="17" fillId="0" borderId="56" xfId="1" applyFont="1" applyFill="1" applyBorder="1" applyAlignment="1">
      <alignment horizontal="center" vertical="center"/>
    </xf>
    <xf numFmtId="0" fontId="13" fillId="0" borderId="54" xfId="1" applyFont="1" applyFill="1" applyBorder="1" applyAlignment="1">
      <alignment horizontal="center" vertical="center"/>
    </xf>
    <xf numFmtId="0" fontId="13" fillId="0" borderId="46" xfId="1" applyFont="1" applyFill="1" applyBorder="1" applyAlignment="1">
      <alignment horizontal="center" vertical="center"/>
    </xf>
    <xf numFmtId="0" fontId="13" fillId="0" borderId="46" xfId="1" applyFont="1" applyBorder="1">
      <alignment vertical="center"/>
    </xf>
    <xf numFmtId="0" fontId="8" fillId="4" borderId="39" xfId="1" applyFont="1" applyFill="1" applyBorder="1" applyAlignment="1">
      <alignment horizontal="center" vertical="center"/>
    </xf>
    <xf numFmtId="0" fontId="17" fillId="4" borderId="6" xfId="1" applyFont="1" applyFill="1" applyBorder="1" applyAlignment="1">
      <alignment horizontal="center" vertical="center"/>
    </xf>
    <xf numFmtId="0" fontId="8" fillId="4" borderId="42" xfId="1" applyFont="1" applyFill="1" applyBorder="1" applyAlignment="1">
      <alignment horizontal="center" vertical="center"/>
    </xf>
    <xf numFmtId="0" fontId="17" fillId="4" borderId="60" xfId="1" applyFont="1" applyFill="1" applyBorder="1" applyAlignment="1">
      <alignment horizontal="center" vertical="center"/>
    </xf>
    <xf numFmtId="0" fontId="8" fillId="2" borderId="19" xfId="1" applyFont="1" applyFill="1" applyBorder="1">
      <alignment vertical="center"/>
    </xf>
    <xf numFmtId="0" fontId="17" fillId="2" borderId="21" xfId="1" applyFont="1" applyFill="1" applyBorder="1" applyAlignment="1">
      <alignment horizontal="center" vertical="center"/>
    </xf>
    <xf numFmtId="42" fontId="13" fillId="2" borderId="6" xfId="3" applyFont="1" applyFill="1" applyBorder="1" applyAlignment="1">
      <alignment vertical="center"/>
    </xf>
    <xf numFmtId="0" fontId="13" fillId="2" borderId="6" xfId="3" applyNumberFormat="1" applyFont="1" applyFill="1" applyBorder="1" applyAlignment="1">
      <alignment vertical="center"/>
    </xf>
    <xf numFmtId="42" fontId="17" fillId="2" borderId="6" xfId="3" applyFont="1" applyFill="1" applyBorder="1" applyAlignment="1">
      <alignment horizontal="center" vertical="center"/>
    </xf>
    <xf numFmtId="42" fontId="13" fillId="2" borderId="6" xfId="3" applyFont="1" applyFill="1" applyBorder="1" applyAlignment="1">
      <alignment horizontal="center" vertical="center"/>
    </xf>
    <xf numFmtId="42" fontId="13" fillId="2" borderId="8" xfId="3" applyFont="1" applyFill="1" applyBorder="1" applyAlignment="1">
      <alignment vertical="center"/>
    </xf>
    <xf numFmtId="0" fontId="13" fillId="2" borderId="8" xfId="3" applyNumberFormat="1" applyFont="1" applyFill="1" applyBorder="1" applyAlignment="1">
      <alignment vertical="center"/>
    </xf>
    <xf numFmtId="42" fontId="17" fillId="2" borderId="8" xfId="3" applyFont="1" applyFill="1" applyBorder="1" applyAlignment="1">
      <alignment horizontal="center" vertical="center"/>
    </xf>
    <xf numFmtId="42" fontId="17" fillId="3" borderId="26" xfId="0" applyNumberFormat="1" applyFont="1" applyFill="1" applyBorder="1" applyAlignment="1">
      <alignment vertical="center"/>
    </xf>
    <xf numFmtId="0" fontId="17" fillId="3" borderId="26" xfId="0" applyFont="1" applyFill="1" applyBorder="1" applyAlignment="1">
      <alignment horizontal="center" vertical="center"/>
    </xf>
    <xf numFmtId="42" fontId="17" fillId="3" borderId="26" xfId="3" applyFont="1" applyFill="1" applyBorder="1" applyAlignment="1">
      <alignment horizontal="center" vertical="center"/>
    </xf>
    <xf numFmtId="42" fontId="16" fillId="4" borderId="26" xfId="3" applyFont="1" applyFill="1" applyBorder="1" applyAlignment="1">
      <alignment horizontal="center" vertical="center"/>
    </xf>
    <xf numFmtId="1" fontId="17" fillId="4" borderId="26" xfId="3" applyNumberFormat="1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8" xfId="3" applyNumberFormat="1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42" fontId="18" fillId="4" borderId="6" xfId="3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2" borderId="66" xfId="0" applyFont="1" applyFill="1" applyBorder="1" applyAlignment="1">
      <alignment horizontal="center" vertical="center"/>
    </xf>
    <xf numFmtId="1" fontId="17" fillId="2" borderId="67" xfId="3" applyNumberFormat="1" applyFont="1" applyFill="1" applyBorder="1" applyAlignment="1">
      <alignment horizontal="center" vertical="center"/>
    </xf>
    <xf numFmtId="1" fontId="17" fillId="2" borderId="68" xfId="3" applyNumberFormat="1" applyFont="1" applyFill="1" applyBorder="1" applyAlignment="1">
      <alignment horizontal="center" vertical="center"/>
    </xf>
    <xf numFmtId="1" fontId="16" fillId="2" borderId="69" xfId="3" applyNumberFormat="1" applyFont="1" applyFill="1" applyBorder="1" applyAlignment="1">
      <alignment horizontal="center" vertical="center"/>
    </xf>
    <xf numFmtId="42" fontId="26" fillId="4" borderId="26" xfId="3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1" fontId="26" fillId="4" borderId="27" xfId="3" applyNumberFormat="1" applyFont="1" applyFill="1" applyBorder="1" applyAlignment="1">
      <alignment horizontal="center" vertical="center"/>
    </xf>
    <xf numFmtId="1" fontId="28" fillId="4" borderId="26" xfId="3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27" fillId="2" borderId="38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7" fillId="2" borderId="48" xfId="0" applyFont="1" applyFill="1" applyBorder="1" applyAlignment="1">
      <alignment horizontal="center" vertical="center"/>
    </xf>
    <xf numFmtId="0" fontId="27" fillId="2" borderId="47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7" fillId="2" borderId="73" xfId="0" applyFont="1" applyFill="1" applyBorder="1" applyAlignment="1">
      <alignment horizontal="center" vertical="center"/>
    </xf>
    <xf numFmtId="0" fontId="27" fillId="2" borderId="51" xfId="0" applyFont="1" applyFill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/>
    </xf>
    <xf numFmtId="0" fontId="27" fillId="5" borderId="46" xfId="0" applyFont="1" applyFill="1" applyBorder="1" applyAlignment="1">
      <alignment horizontal="center" vertical="center"/>
    </xf>
    <xf numFmtId="0" fontId="27" fillId="2" borderId="46" xfId="3" applyNumberFormat="1" applyFont="1" applyFill="1" applyBorder="1" applyAlignment="1">
      <alignment horizontal="center" vertical="center"/>
    </xf>
    <xf numFmtId="0" fontId="27" fillId="2" borderId="70" xfId="3" applyNumberFormat="1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6" fillId="4" borderId="6" xfId="3" applyNumberFormat="1" applyFont="1" applyFill="1" applyBorder="1" applyAlignment="1">
      <alignment horizontal="center" vertical="center"/>
    </xf>
    <xf numFmtId="0" fontId="29" fillId="4" borderId="6" xfId="3" applyNumberFormat="1" applyFont="1" applyFill="1" applyBorder="1" applyAlignment="1">
      <alignment horizontal="center" vertical="center"/>
    </xf>
    <xf numFmtId="0" fontId="30" fillId="4" borderId="6" xfId="3" applyNumberFormat="1" applyFont="1" applyFill="1" applyBorder="1" applyAlignment="1">
      <alignment horizontal="center" vertical="center"/>
    </xf>
    <xf numFmtId="0" fontId="34" fillId="0" borderId="19" xfId="86" applyFont="1" applyBorder="1" applyAlignment="1">
      <alignment horizontal="center" vertical="center"/>
    </xf>
    <xf numFmtId="0" fontId="35" fillId="11" borderId="3" xfId="86" applyFont="1" applyFill="1" applyBorder="1" applyAlignment="1">
      <alignment vertical="center"/>
    </xf>
    <xf numFmtId="0" fontId="34" fillId="0" borderId="21" xfId="86" applyFont="1" applyBorder="1" applyAlignment="1">
      <alignment horizontal="center" vertical="center"/>
    </xf>
    <xf numFmtId="0" fontId="35" fillId="11" borderId="6" xfId="86" applyFont="1" applyFill="1" applyBorder="1" applyAlignment="1">
      <alignment vertical="center"/>
    </xf>
    <xf numFmtId="0" fontId="34" fillId="2" borderId="6" xfId="86" applyFont="1" applyFill="1" applyBorder="1" applyAlignment="1">
      <alignment horizontal="center" vertical="center"/>
    </xf>
    <xf numFmtId="0" fontId="34" fillId="0" borderId="25" xfId="86" applyFont="1" applyBorder="1" applyAlignment="1">
      <alignment horizontal="center" vertical="center"/>
    </xf>
    <xf numFmtId="0" fontId="34" fillId="0" borderId="26" xfId="86" applyFont="1" applyBorder="1" applyAlignment="1">
      <alignment horizontal="center" vertical="center"/>
    </xf>
    <xf numFmtId="6" fontId="34" fillId="0" borderId="26" xfId="86" applyNumberFormat="1" applyFont="1" applyBorder="1" applyAlignment="1">
      <alignment horizontal="center" vertical="center" wrapText="1"/>
    </xf>
    <xf numFmtId="0" fontId="36" fillId="11" borderId="26" xfId="86" applyFont="1" applyFill="1" applyBorder="1" applyAlignment="1">
      <alignment horizontal="center" vertical="center"/>
    </xf>
    <xf numFmtId="0" fontId="34" fillId="0" borderId="63" xfId="86" applyFont="1" applyBorder="1" applyAlignment="1">
      <alignment horizontal="center" vertical="center"/>
    </xf>
    <xf numFmtId="0" fontId="34" fillId="0" borderId="0" xfId="86" applyFont="1" applyBorder="1" applyAlignment="1">
      <alignment horizontal="center" vertical="center"/>
    </xf>
    <xf numFmtId="6" fontId="34" fillId="0" borderId="0" xfId="86" applyNumberFormat="1" applyFont="1" applyBorder="1" applyAlignment="1">
      <alignment horizontal="center" vertical="center"/>
    </xf>
    <xf numFmtId="0" fontId="34" fillId="0" borderId="16" xfId="86" applyFont="1" applyBorder="1" applyAlignment="1">
      <alignment horizontal="center" vertical="center"/>
    </xf>
    <xf numFmtId="0" fontId="41" fillId="2" borderId="26" xfId="87" applyFont="1" applyFill="1" applyBorder="1" applyAlignment="1">
      <alignment horizontal="center" vertical="center" shrinkToFit="1"/>
    </xf>
    <xf numFmtId="0" fontId="35" fillId="0" borderId="6" xfId="87" applyFont="1" applyBorder="1" applyAlignment="1">
      <alignment horizontal="center" vertical="center" shrinkToFit="1"/>
    </xf>
    <xf numFmtId="0" fontId="34" fillId="0" borderId="77" xfId="86" applyFont="1" applyBorder="1" applyAlignment="1">
      <alignment horizontal="center" vertical="center"/>
    </xf>
    <xf numFmtId="0" fontId="35" fillId="0" borderId="77" xfId="86" applyFont="1" applyBorder="1" applyAlignment="1">
      <alignment horizontal="center" vertical="center"/>
    </xf>
    <xf numFmtId="0" fontId="34" fillId="11" borderId="6" xfId="86" applyFont="1" applyFill="1" applyBorder="1" applyAlignment="1">
      <alignment horizontal="center" vertical="center" wrapText="1"/>
    </xf>
    <xf numFmtId="177" fontId="39" fillId="11" borderId="6" xfId="86" applyNumberFormat="1" applyFont="1" applyFill="1" applyBorder="1" applyAlignment="1">
      <alignment horizontal="center" vertical="center"/>
    </xf>
    <xf numFmtId="0" fontId="42" fillId="0" borderId="74" xfId="86" applyFont="1" applyBorder="1" applyAlignment="1">
      <alignment horizontal="center" vertical="center"/>
    </xf>
    <xf numFmtId="0" fontId="44" fillId="11" borderId="6" xfId="86" applyNumberFormat="1" applyFont="1" applyFill="1" applyBorder="1" applyAlignment="1">
      <alignment horizontal="center" vertical="center"/>
    </xf>
    <xf numFmtId="177" fontId="39" fillId="11" borderId="10" xfId="86" applyNumberFormat="1" applyFont="1" applyFill="1" applyBorder="1" applyAlignment="1">
      <alignment horizontal="center" vertical="center"/>
    </xf>
    <xf numFmtId="177" fontId="39" fillId="11" borderId="89" xfId="86" applyNumberFormat="1" applyFont="1" applyFill="1" applyBorder="1" applyAlignment="1">
      <alignment horizontal="center" vertical="center"/>
    </xf>
    <xf numFmtId="0" fontId="43" fillId="11" borderId="21" xfId="86" applyFont="1" applyFill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42" fontId="13" fillId="2" borderId="8" xfId="3" applyFont="1" applyFill="1" applyBorder="1" applyAlignment="1">
      <alignment horizontal="center" vertical="center"/>
    </xf>
    <xf numFmtId="0" fontId="17" fillId="4" borderId="10" xfId="1" applyFont="1" applyFill="1" applyBorder="1" applyAlignment="1">
      <alignment horizontal="center" vertical="center"/>
    </xf>
    <xf numFmtId="0" fontId="17" fillId="4" borderId="82" xfId="1" applyFont="1" applyFill="1" applyBorder="1" applyAlignment="1">
      <alignment horizontal="center" vertical="center"/>
    </xf>
    <xf numFmtId="0" fontId="17" fillId="4" borderId="90" xfId="1" applyFont="1" applyFill="1" applyBorder="1" applyAlignment="1">
      <alignment horizontal="center" vertical="center"/>
    </xf>
    <xf numFmtId="42" fontId="18" fillId="4" borderId="26" xfId="3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/>
    </xf>
    <xf numFmtId="0" fontId="13" fillId="5" borderId="67" xfId="0" applyFont="1" applyFill="1" applyBorder="1" applyAlignment="1">
      <alignment horizontal="center" vertical="center"/>
    </xf>
    <xf numFmtId="0" fontId="13" fillId="2" borderId="68" xfId="3" applyNumberFormat="1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177" fontId="39" fillId="11" borderId="6" xfId="86" applyNumberFormat="1" applyFont="1" applyFill="1" applyBorder="1" applyAlignment="1">
      <alignment horizontal="center" vertical="center"/>
    </xf>
    <xf numFmtId="177" fontId="39" fillId="11" borderId="89" xfId="86" applyNumberFormat="1" applyFont="1" applyFill="1" applyBorder="1" applyAlignment="1">
      <alignment horizontal="center" vertical="center"/>
    </xf>
    <xf numFmtId="177" fontId="39" fillId="11" borderId="10" xfId="86" applyNumberFormat="1" applyFont="1" applyFill="1" applyBorder="1" applyAlignment="1">
      <alignment horizontal="center" vertical="center"/>
    </xf>
    <xf numFmtId="0" fontId="34" fillId="0" borderId="77" xfId="86" applyFont="1" applyBorder="1" applyAlignment="1">
      <alignment horizontal="center" vertical="center"/>
    </xf>
    <xf numFmtId="0" fontId="42" fillId="11" borderId="6" xfId="86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0" fontId="13" fillId="0" borderId="55" xfId="0" applyFont="1" applyBorder="1" applyAlignment="1">
      <alignment vertical="center"/>
    </xf>
    <xf numFmtId="0" fontId="13" fillId="0" borderId="54" xfId="0" applyFont="1" applyBorder="1" applyAlignment="1">
      <alignment horizontal="center" vertical="center"/>
    </xf>
    <xf numFmtId="0" fontId="13" fillId="0" borderId="54" xfId="0" applyFont="1" applyBorder="1" applyAlignment="1">
      <alignment vertical="center"/>
    </xf>
    <xf numFmtId="0" fontId="1" fillId="6" borderId="6" xfId="1" applyFill="1" applyBorder="1">
      <alignment vertical="center"/>
    </xf>
    <xf numFmtId="0" fontId="1" fillId="0" borderId="6" xfId="1" applyBorder="1">
      <alignment vertical="center"/>
    </xf>
    <xf numFmtId="0" fontId="13" fillId="0" borderId="26" xfId="1" applyFont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42" fontId="17" fillId="12" borderId="6" xfId="3" applyNumberFormat="1" applyFont="1" applyFill="1" applyBorder="1" applyAlignment="1">
      <alignment vertical="center"/>
    </xf>
    <xf numFmtId="42" fontId="17" fillId="12" borderId="8" xfId="3" applyNumberFormat="1" applyFont="1" applyFill="1" applyBorder="1" applyAlignment="1">
      <alignment vertical="center"/>
    </xf>
    <xf numFmtId="0" fontId="17" fillId="3" borderId="79" xfId="0" applyFont="1" applyFill="1" applyBorder="1" applyAlignment="1">
      <alignment horizontal="center" vertical="center"/>
    </xf>
    <xf numFmtId="0" fontId="17" fillId="3" borderId="75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31" fillId="0" borderId="74" xfId="1" applyNumberFormat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left" vertical="center"/>
    </xf>
    <xf numFmtId="0" fontId="11" fillId="0" borderId="30" xfId="1" applyFont="1" applyBorder="1" applyAlignment="1">
      <alignment horizontal="left" vertical="center"/>
    </xf>
    <xf numFmtId="0" fontId="11" fillId="0" borderId="59" xfId="1" applyFont="1" applyBorder="1" applyAlignment="1">
      <alignment horizontal="left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6" fillId="4" borderId="35" xfId="1" applyFont="1" applyFill="1" applyBorder="1" applyAlignment="1">
      <alignment horizontal="center" vertical="center"/>
    </xf>
    <xf numFmtId="0" fontId="16" fillId="4" borderId="14" xfId="1" applyFont="1" applyFill="1" applyBorder="1" applyAlignment="1">
      <alignment horizontal="center" vertical="center"/>
    </xf>
    <xf numFmtId="0" fontId="16" fillId="4" borderId="20" xfId="1" applyFont="1" applyFill="1" applyBorder="1" applyAlignment="1">
      <alignment horizontal="center" vertical="center"/>
    </xf>
    <xf numFmtId="0" fontId="10" fillId="4" borderId="40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4" borderId="17" xfId="1" applyFont="1" applyFill="1" applyBorder="1" applyAlignment="1">
      <alignment horizontal="center" vertical="center"/>
    </xf>
    <xf numFmtId="0" fontId="13" fillId="0" borderId="52" xfId="1" applyFont="1" applyFill="1" applyBorder="1" applyAlignment="1">
      <alignment horizontal="center" vertical="center"/>
    </xf>
    <xf numFmtId="0" fontId="13" fillId="0" borderId="53" xfId="1" applyFont="1" applyFill="1" applyBorder="1" applyAlignment="1">
      <alignment horizontal="center" vertical="center"/>
    </xf>
    <xf numFmtId="0" fontId="13" fillId="0" borderId="61" xfId="1" applyFont="1" applyFill="1" applyBorder="1" applyAlignment="1">
      <alignment horizontal="center" vertical="center"/>
    </xf>
    <xf numFmtId="0" fontId="13" fillId="0" borderId="51" xfId="1" applyFont="1" applyFill="1" applyBorder="1" applyAlignment="1">
      <alignment horizontal="center" vertical="center"/>
    </xf>
    <xf numFmtId="0" fontId="13" fillId="0" borderId="45" xfId="1" applyFont="1" applyFill="1" applyBorder="1" applyAlignment="1">
      <alignment horizontal="center" vertical="center"/>
    </xf>
    <xf numFmtId="0" fontId="13" fillId="0" borderId="62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4" borderId="34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1" fillId="0" borderId="78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2" fillId="0" borderId="78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3" fillId="0" borderId="57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left" vertical="center"/>
    </xf>
    <xf numFmtId="0" fontId="13" fillId="0" borderId="14" xfId="1" applyFont="1" applyFill="1" applyBorder="1" applyAlignment="1">
      <alignment horizontal="left" vertical="center"/>
    </xf>
    <xf numFmtId="0" fontId="13" fillId="0" borderId="15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16" xfId="1" applyFont="1" applyFill="1" applyBorder="1" applyAlignment="1">
      <alignment horizontal="left" vertical="center"/>
    </xf>
    <xf numFmtId="0" fontId="13" fillId="0" borderId="70" xfId="1" applyFont="1" applyFill="1" applyBorder="1" applyAlignment="1">
      <alignment horizontal="center" vertical="center"/>
    </xf>
    <xf numFmtId="0" fontId="13" fillId="0" borderId="71" xfId="1" applyFont="1" applyFill="1" applyBorder="1" applyAlignment="1">
      <alignment horizontal="center" vertical="center"/>
    </xf>
    <xf numFmtId="0" fontId="13" fillId="0" borderId="72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2" xfId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3" fillId="0" borderId="95" xfId="1" applyFont="1" applyBorder="1" applyAlignment="1">
      <alignment horizontal="left" vertical="center"/>
    </xf>
    <xf numFmtId="0" fontId="13" fillId="0" borderId="53" xfId="1" applyFont="1" applyBorder="1" applyAlignment="1">
      <alignment horizontal="left" vertical="center"/>
    </xf>
    <xf numFmtId="0" fontId="13" fillId="0" borderId="96" xfId="1" applyFont="1" applyBorder="1" applyAlignment="1">
      <alignment horizontal="left" vertical="center"/>
    </xf>
    <xf numFmtId="0" fontId="13" fillId="0" borderId="58" xfId="1" applyFont="1" applyBorder="1" applyAlignment="1">
      <alignment horizontal="left" vertical="center"/>
    </xf>
    <xf numFmtId="0" fontId="13" fillId="0" borderId="45" xfId="1" applyFont="1" applyBorder="1" applyAlignment="1">
      <alignment horizontal="left" vertical="center"/>
    </xf>
    <xf numFmtId="0" fontId="13" fillId="0" borderId="94" xfId="1" applyFont="1" applyBorder="1" applyAlignment="1">
      <alignment horizontal="left" vertical="center"/>
    </xf>
    <xf numFmtId="0" fontId="8" fillId="3" borderId="3" xfId="1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51" fillId="7" borderId="6" xfId="2" applyFont="1" applyFill="1" applyBorder="1" applyAlignment="1">
      <alignment horizontal="center" vertical="center"/>
    </xf>
    <xf numFmtId="0" fontId="18" fillId="6" borderId="6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13" fillId="0" borderId="91" xfId="1" applyFont="1" applyBorder="1" applyAlignment="1">
      <alignment horizontal="left" vertical="center"/>
    </xf>
    <xf numFmtId="0" fontId="13" fillId="0" borderId="92" xfId="1" applyFont="1" applyBorder="1" applyAlignment="1">
      <alignment horizontal="left" vertical="center"/>
    </xf>
    <xf numFmtId="0" fontId="13" fillId="0" borderId="93" xfId="1" applyFont="1" applyBorder="1" applyAlignment="1">
      <alignment horizontal="left" vertical="center"/>
    </xf>
    <xf numFmtId="0" fontId="25" fillId="10" borderId="34" xfId="1" applyFont="1" applyFill="1" applyBorder="1" applyAlignment="1">
      <alignment horizontal="center" vertical="center"/>
    </xf>
    <xf numFmtId="0" fontId="25" fillId="10" borderId="30" xfId="1" applyFont="1" applyFill="1" applyBorder="1" applyAlignment="1">
      <alignment horizontal="center" vertical="center"/>
    </xf>
    <xf numFmtId="0" fontId="25" fillId="10" borderId="59" xfId="1" applyFont="1" applyFill="1" applyBorder="1" applyAlignment="1">
      <alignment horizontal="center" vertical="center"/>
    </xf>
    <xf numFmtId="42" fontId="13" fillId="12" borderId="8" xfId="3" applyFont="1" applyFill="1" applyBorder="1" applyAlignment="1">
      <alignment horizontal="center" vertical="center"/>
    </xf>
    <xf numFmtId="42" fontId="13" fillId="12" borderId="36" xfId="3" applyFont="1" applyFill="1" applyBorder="1" applyAlignment="1">
      <alignment horizontal="center" vertical="center"/>
    </xf>
    <xf numFmtId="42" fontId="13" fillId="12" borderId="10" xfId="3" applyFont="1" applyFill="1" applyBorder="1" applyAlignment="1">
      <alignment horizontal="center" vertical="center"/>
    </xf>
    <xf numFmtId="42" fontId="18" fillId="12" borderId="8" xfId="3" applyFont="1" applyFill="1" applyBorder="1" applyAlignment="1">
      <alignment horizontal="center" vertical="center"/>
    </xf>
    <xf numFmtId="42" fontId="18" fillId="12" borderId="36" xfId="3" applyFont="1" applyFill="1" applyBorder="1" applyAlignment="1">
      <alignment horizontal="center" vertical="center"/>
    </xf>
    <xf numFmtId="42" fontId="18" fillId="12" borderId="60" xfId="3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3" fillId="0" borderId="14" xfId="1" applyFont="1" applyBorder="1" applyAlignment="1">
      <alignment horizontal="center" vertical="top" wrapText="1"/>
    </xf>
    <xf numFmtId="0" fontId="13" fillId="0" borderId="20" xfId="1" applyFont="1" applyBorder="1" applyAlignment="1">
      <alignment horizontal="center" vertical="top" wrapText="1"/>
    </xf>
    <xf numFmtId="0" fontId="13" fillId="0" borderId="0" xfId="1" applyFont="1" applyBorder="1" applyAlignment="1">
      <alignment horizontal="center" vertical="top" wrapText="1"/>
    </xf>
    <xf numFmtId="0" fontId="13" fillId="0" borderId="22" xfId="1" applyFont="1" applyBorder="1" applyAlignment="1">
      <alignment horizontal="center" vertical="top" wrapText="1"/>
    </xf>
    <xf numFmtId="0" fontId="13" fillId="0" borderId="24" xfId="1" applyFont="1" applyBorder="1" applyAlignment="1">
      <alignment horizontal="center" vertical="top" wrapText="1"/>
    </xf>
    <xf numFmtId="0" fontId="13" fillId="0" borderId="28" xfId="1" applyFont="1" applyBorder="1" applyAlignment="1">
      <alignment horizontal="center" vertical="top" wrapText="1"/>
    </xf>
    <xf numFmtId="0" fontId="24" fillId="6" borderId="6" xfId="1" applyFont="1" applyFill="1" applyBorder="1" applyAlignment="1">
      <alignment horizontal="center" vertical="center"/>
    </xf>
    <xf numFmtId="0" fontId="1" fillId="6" borderId="6" xfId="1" applyFill="1" applyBorder="1" applyAlignment="1">
      <alignment horizontal="center" vertical="center"/>
    </xf>
    <xf numFmtId="0" fontId="11" fillId="0" borderId="79" xfId="1" applyFont="1" applyBorder="1" applyAlignment="1">
      <alignment horizontal="left" vertical="center"/>
    </xf>
    <xf numFmtId="0" fontId="11" fillId="0" borderId="31" xfId="1" applyFont="1" applyBorder="1" applyAlignment="1">
      <alignment horizontal="left" vertical="center"/>
    </xf>
    <xf numFmtId="0" fontId="46" fillId="3" borderId="34" xfId="1" applyFont="1" applyFill="1" applyBorder="1" applyAlignment="1">
      <alignment horizontal="center" vertical="center"/>
    </xf>
    <xf numFmtId="0" fontId="46" fillId="3" borderId="30" xfId="1" applyFont="1" applyFill="1" applyBorder="1" applyAlignment="1">
      <alignment horizontal="center" vertical="center"/>
    </xf>
    <xf numFmtId="0" fontId="46" fillId="3" borderId="33" xfId="1" applyFont="1" applyFill="1" applyBorder="1" applyAlignment="1">
      <alignment horizontal="center" vertical="center"/>
    </xf>
    <xf numFmtId="0" fontId="49" fillId="0" borderId="35" xfId="1" applyFont="1" applyBorder="1" applyAlignment="1">
      <alignment horizontal="left" vertical="top"/>
    </xf>
    <xf numFmtId="0" fontId="49" fillId="0" borderId="14" xfId="1" applyFont="1" applyBorder="1" applyAlignment="1">
      <alignment horizontal="left" vertical="top"/>
    </xf>
    <xf numFmtId="0" fontId="49" fillId="0" borderId="15" xfId="1" applyFont="1" applyBorder="1" applyAlignment="1">
      <alignment horizontal="left" vertical="top"/>
    </xf>
    <xf numFmtId="0" fontId="49" fillId="0" borderId="63" xfId="1" applyFont="1" applyBorder="1" applyAlignment="1">
      <alignment horizontal="left" vertical="top"/>
    </xf>
    <xf numFmtId="0" fontId="49" fillId="0" borderId="0" xfId="1" applyFont="1" applyBorder="1" applyAlignment="1">
      <alignment horizontal="left" vertical="top"/>
    </xf>
    <xf numFmtId="0" fontId="49" fillId="0" borderId="16" xfId="1" applyFont="1" applyBorder="1" applyAlignment="1">
      <alignment horizontal="left" vertical="top"/>
    </xf>
    <xf numFmtId="0" fontId="49" fillId="0" borderId="64" xfId="1" applyFont="1" applyBorder="1" applyAlignment="1">
      <alignment horizontal="left" vertical="top"/>
    </xf>
    <xf numFmtId="0" fontId="49" fillId="0" borderId="24" xfId="1" applyFont="1" applyBorder="1" applyAlignment="1">
      <alignment horizontal="left" vertical="top"/>
    </xf>
    <xf numFmtId="0" fontId="49" fillId="0" borderId="57" xfId="1" applyFont="1" applyBorder="1" applyAlignment="1">
      <alignment horizontal="left" vertical="top"/>
    </xf>
    <xf numFmtId="0" fontId="47" fillId="3" borderId="34" xfId="1" applyFont="1" applyFill="1" applyBorder="1" applyAlignment="1">
      <alignment horizontal="center" vertical="center"/>
    </xf>
    <xf numFmtId="0" fontId="47" fillId="3" borderId="30" xfId="1" applyFont="1" applyFill="1" applyBorder="1" applyAlignment="1">
      <alignment horizontal="center" vertical="center"/>
    </xf>
    <xf numFmtId="0" fontId="47" fillId="3" borderId="59" xfId="1" applyFont="1" applyFill="1" applyBorder="1" applyAlignment="1">
      <alignment horizontal="center" vertical="center"/>
    </xf>
    <xf numFmtId="0" fontId="38" fillId="2" borderId="6" xfId="86" applyFont="1" applyFill="1" applyBorder="1" applyAlignment="1">
      <alignment horizontal="center" vertical="center"/>
    </xf>
    <xf numFmtId="177" fontId="39" fillId="11" borderId="6" xfId="86" applyNumberFormat="1" applyFont="1" applyFill="1" applyBorder="1" applyAlignment="1">
      <alignment horizontal="center" vertical="center"/>
    </xf>
    <xf numFmtId="0" fontId="33" fillId="0" borderId="0" xfId="86" applyFont="1" applyBorder="1" applyAlignment="1">
      <alignment horizontal="center" vertical="center"/>
    </xf>
    <xf numFmtId="14" fontId="35" fillId="0" borderId="34" xfId="86" applyNumberFormat="1" applyFont="1" applyBorder="1" applyAlignment="1">
      <alignment horizontal="center" vertical="center"/>
    </xf>
    <xf numFmtId="14" fontId="35" fillId="0" borderId="30" xfId="86" applyNumberFormat="1" applyFont="1" applyBorder="1" applyAlignment="1">
      <alignment horizontal="center" vertical="center"/>
    </xf>
    <xf numFmtId="14" fontId="35" fillId="0" borderId="33" xfId="86" applyNumberFormat="1" applyFont="1" applyBorder="1" applyAlignment="1">
      <alignment horizontal="center" vertical="center"/>
    </xf>
    <xf numFmtId="0" fontId="42" fillId="11" borderId="34" xfId="86" applyFont="1" applyFill="1" applyBorder="1" applyAlignment="1">
      <alignment horizontal="center" vertical="center"/>
    </xf>
    <xf numFmtId="0" fontId="34" fillId="11" borderId="30" xfId="86" applyFont="1" applyFill="1" applyBorder="1" applyAlignment="1">
      <alignment horizontal="center" vertical="center"/>
    </xf>
    <xf numFmtId="0" fontId="34" fillId="11" borderId="59" xfId="86" applyFont="1" applyFill="1" applyBorder="1" applyAlignment="1">
      <alignment horizontal="center" vertical="center"/>
    </xf>
    <xf numFmtId="0" fontId="42" fillId="0" borderId="7" xfId="86" applyFont="1" applyBorder="1" applyAlignment="1">
      <alignment horizontal="center" vertical="center"/>
    </xf>
    <xf numFmtId="0" fontId="34" fillId="0" borderId="11" xfId="86" applyFont="1" applyBorder="1" applyAlignment="1">
      <alignment horizontal="center" vertical="center"/>
    </xf>
    <xf numFmtId="0" fontId="34" fillId="0" borderId="12" xfId="86" applyFont="1" applyBorder="1" applyAlignment="1">
      <alignment horizontal="center" vertical="center"/>
    </xf>
    <xf numFmtId="0" fontId="34" fillId="11" borderId="7" xfId="86" applyFont="1" applyFill="1" applyBorder="1" applyAlignment="1">
      <alignment horizontal="center" vertical="center"/>
    </xf>
    <xf numFmtId="0" fontId="34" fillId="11" borderId="11" xfId="86" applyFont="1" applyFill="1" applyBorder="1" applyAlignment="1">
      <alignment horizontal="center" vertical="center"/>
    </xf>
    <xf numFmtId="0" fontId="34" fillId="11" borderId="17" xfId="86" applyFont="1" applyFill="1" applyBorder="1" applyAlignment="1">
      <alignment horizontal="center" vertical="center"/>
    </xf>
    <xf numFmtId="14" fontId="43" fillId="11" borderId="7" xfId="86" applyNumberFormat="1" applyFont="1" applyFill="1" applyBorder="1" applyAlignment="1">
      <alignment horizontal="center" vertical="center"/>
    </xf>
    <xf numFmtId="14" fontId="36" fillId="11" borderId="11" xfId="86" applyNumberFormat="1" applyFont="1" applyFill="1" applyBorder="1" applyAlignment="1">
      <alignment horizontal="center" vertical="center"/>
    </xf>
    <xf numFmtId="14" fontId="36" fillId="11" borderId="12" xfId="86" applyNumberFormat="1" applyFont="1" applyFill="1" applyBorder="1" applyAlignment="1">
      <alignment horizontal="center" vertical="center"/>
    </xf>
    <xf numFmtId="0" fontId="42" fillId="2" borderId="7" xfId="86" applyFont="1" applyFill="1" applyBorder="1" applyAlignment="1">
      <alignment horizontal="center" vertical="center"/>
    </xf>
    <xf numFmtId="0" fontId="34" fillId="2" borderId="11" xfId="86" applyFont="1" applyFill="1" applyBorder="1" applyAlignment="1">
      <alignment horizontal="center" vertical="center"/>
    </xf>
    <xf numFmtId="0" fontId="34" fillId="2" borderId="17" xfId="86" applyFont="1" applyFill="1" applyBorder="1" applyAlignment="1">
      <alignment horizontal="center" vertical="center"/>
    </xf>
    <xf numFmtId="0" fontId="37" fillId="11" borderId="32" xfId="86" applyFont="1" applyFill="1" applyBorder="1" applyAlignment="1">
      <alignment horizontal="center" vertical="center" wrapText="1"/>
    </xf>
    <xf numFmtId="0" fontId="37" fillId="11" borderId="75" xfId="86" applyFont="1" applyFill="1" applyBorder="1" applyAlignment="1">
      <alignment horizontal="center" vertical="center"/>
    </xf>
    <xf numFmtId="0" fontId="37" fillId="11" borderId="76" xfId="86" applyFont="1" applyFill="1" applyBorder="1" applyAlignment="1">
      <alignment horizontal="center" vertical="center"/>
    </xf>
    <xf numFmtId="0" fontId="42" fillId="0" borderId="77" xfId="86" applyFont="1" applyBorder="1" applyAlignment="1">
      <alignment horizontal="center" vertical="center"/>
    </xf>
    <xf numFmtId="0" fontId="34" fillId="0" borderId="77" xfId="86" applyFont="1" applyBorder="1" applyAlignment="1">
      <alignment horizontal="center" vertical="center"/>
    </xf>
    <xf numFmtId="0" fontId="34" fillId="0" borderId="86" xfId="86" applyFont="1" applyBorder="1" applyAlignment="1">
      <alignment horizontal="center" vertical="center"/>
    </xf>
    <xf numFmtId="177" fontId="39" fillId="11" borderId="89" xfId="86" applyNumberFormat="1" applyFont="1" applyFill="1" applyBorder="1" applyAlignment="1">
      <alignment horizontal="center" vertical="center"/>
    </xf>
    <xf numFmtId="177" fontId="39" fillId="11" borderId="10" xfId="86" applyNumberFormat="1" applyFont="1" applyFill="1" applyBorder="1" applyAlignment="1">
      <alignment horizontal="center" vertical="center"/>
    </xf>
    <xf numFmtId="0" fontId="34" fillId="0" borderId="87" xfId="86" applyFont="1" applyBorder="1" applyAlignment="1">
      <alignment horizontal="center" vertical="center"/>
    </xf>
    <xf numFmtId="0" fontId="34" fillId="0" borderId="81" xfId="86" applyFont="1" applyBorder="1" applyAlignment="1">
      <alignment horizontal="center" vertical="center"/>
    </xf>
    <xf numFmtId="0" fontId="34" fillId="0" borderId="82" xfId="86" applyFont="1" applyBorder="1" applyAlignment="1">
      <alignment horizontal="center" vertical="center"/>
    </xf>
    <xf numFmtId="177" fontId="39" fillId="0" borderId="80" xfId="86" applyNumberFormat="1" applyFont="1" applyBorder="1" applyAlignment="1">
      <alignment horizontal="center" vertical="center"/>
    </xf>
    <xf numFmtId="177" fontId="39" fillId="0" borderId="88" xfId="86" applyNumberFormat="1" applyFont="1" applyBorder="1" applyAlignment="1">
      <alignment horizontal="center" vertical="center"/>
    </xf>
    <xf numFmtId="0" fontId="34" fillId="0" borderId="78" xfId="86" applyFont="1" applyBorder="1" applyAlignment="1">
      <alignment horizontal="center" vertical="center"/>
    </xf>
    <xf numFmtId="177" fontId="39" fillId="0" borderId="7" xfId="86" applyNumberFormat="1" applyFont="1" applyBorder="1" applyAlignment="1">
      <alignment horizontal="center" vertical="center"/>
    </xf>
    <xf numFmtId="177" fontId="39" fillId="0" borderId="17" xfId="86" applyNumberFormat="1" applyFont="1" applyBorder="1" applyAlignment="1">
      <alignment horizontal="center" vertical="center"/>
    </xf>
    <xf numFmtId="0" fontId="34" fillId="10" borderId="79" xfId="86" applyFont="1" applyFill="1" applyBorder="1" applyAlignment="1">
      <alignment horizontal="center" vertical="center"/>
    </xf>
    <xf numFmtId="0" fontId="34" fillId="10" borderId="75" xfId="86" applyFont="1" applyFill="1" applyBorder="1" applyAlignment="1">
      <alignment horizontal="center" vertical="center"/>
    </xf>
    <xf numFmtId="0" fontId="34" fillId="10" borderId="31" xfId="86" applyFont="1" applyFill="1" applyBorder="1" applyAlignment="1">
      <alignment horizontal="center" vertical="center"/>
    </xf>
    <xf numFmtId="177" fontId="36" fillId="10" borderId="32" xfId="86" applyNumberFormat="1" applyFont="1" applyFill="1" applyBorder="1" applyAlignment="1">
      <alignment horizontal="center" vertical="center"/>
    </xf>
    <xf numFmtId="177" fontId="36" fillId="10" borderId="76" xfId="86" applyNumberFormat="1" applyFont="1" applyFill="1" applyBorder="1" applyAlignment="1">
      <alignment horizontal="center" vertical="center"/>
    </xf>
    <xf numFmtId="0" fontId="45" fillId="0" borderId="2" xfId="86" applyFont="1" applyBorder="1" applyAlignment="1">
      <alignment horizontal="center" vertical="center"/>
    </xf>
    <xf numFmtId="0" fontId="35" fillId="0" borderId="2" xfId="86" applyFont="1" applyBorder="1" applyAlignment="1">
      <alignment horizontal="center" vertical="center"/>
    </xf>
    <xf numFmtId="0" fontId="35" fillId="0" borderId="24" xfId="86" applyFont="1" applyBorder="1" applyAlignment="1">
      <alignment horizontal="center" vertical="center"/>
    </xf>
    <xf numFmtId="0" fontId="40" fillId="0" borderId="83" xfId="86" applyFont="1" applyBorder="1" applyAlignment="1">
      <alignment horizontal="center" vertical="center"/>
    </xf>
    <xf numFmtId="0" fontId="40" fillId="0" borderId="84" xfId="86" applyFont="1" applyBorder="1" applyAlignment="1">
      <alignment horizontal="center" vertical="center"/>
    </xf>
    <xf numFmtId="0" fontId="40" fillId="0" borderId="85" xfId="86" applyFont="1" applyBorder="1" applyAlignment="1">
      <alignment horizontal="center" vertical="center"/>
    </xf>
    <xf numFmtId="0" fontId="35" fillId="0" borderId="37" xfId="87" applyFont="1" applyBorder="1" applyAlignment="1">
      <alignment horizontal="center" vertical="center" shrinkToFit="1"/>
    </xf>
    <xf numFmtId="0" fontId="35" fillId="0" borderId="33" xfId="87" applyFont="1" applyBorder="1" applyAlignment="1">
      <alignment horizontal="center" vertical="center" shrinkToFit="1"/>
    </xf>
    <xf numFmtId="0" fontId="45" fillId="2" borderId="34" xfId="87" applyFont="1" applyFill="1" applyBorder="1" applyAlignment="1">
      <alignment horizontal="center" vertical="center"/>
    </xf>
    <xf numFmtId="0" fontId="35" fillId="2" borderId="30" xfId="87" applyFont="1" applyFill="1" applyBorder="1" applyAlignment="1">
      <alignment horizontal="center" vertical="center"/>
    </xf>
    <xf numFmtId="0" fontId="35" fillId="2" borderId="59" xfId="87" applyFont="1" applyFill="1" applyBorder="1" applyAlignment="1">
      <alignment horizontal="center" vertical="center"/>
    </xf>
    <xf numFmtId="0" fontId="35" fillId="0" borderId="78" xfId="87" applyFont="1" applyBorder="1" applyAlignment="1">
      <alignment horizontal="center" vertical="center" shrinkToFit="1"/>
    </xf>
    <xf numFmtId="0" fontId="35" fillId="0" borderId="12" xfId="87" applyFont="1" applyBorder="1" applyAlignment="1">
      <alignment horizontal="center" vertical="center" shrinkToFit="1"/>
    </xf>
    <xf numFmtId="0" fontId="35" fillId="2" borderId="7" xfId="87" applyFont="1" applyFill="1" applyBorder="1" applyAlignment="1">
      <alignment horizontal="center" vertical="center"/>
    </xf>
    <xf numFmtId="0" fontId="35" fillId="2" borderId="11" xfId="87" applyFont="1" applyFill="1" applyBorder="1" applyAlignment="1">
      <alignment horizontal="center" vertical="center"/>
    </xf>
    <xf numFmtId="0" fontId="35" fillId="2" borderId="17" xfId="87" applyFont="1" applyFill="1" applyBorder="1" applyAlignment="1">
      <alignment horizontal="center" vertical="center"/>
    </xf>
    <xf numFmtId="0" fontId="35" fillId="2" borderId="7" xfId="87" applyFont="1" applyFill="1" applyBorder="1" applyAlignment="1">
      <alignment horizontal="center" vertical="center" shrinkToFit="1"/>
    </xf>
    <xf numFmtId="0" fontId="35" fillId="2" borderId="11" xfId="87" applyFont="1" applyFill="1" applyBorder="1" applyAlignment="1">
      <alignment horizontal="center" vertical="center" shrinkToFit="1"/>
    </xf>
    <xf numFmtId="0" fontId="35" fillId="2" borderId="17" xfId="87" applyFont="1" applyFill="1" applyBorder="1" applyAlignment="1">
      <alignment horizontal="center" vertical="center" shrinkToFit="1"/>
    </xf>
    <xf numFmtId="0" fontId="35" fillId="0" borderId="79" xfId="87" applyFont="1" applyBorder="1" applyAlignment="1">
      <alignment horizontal="center" vertical="center" shrinkToFit="1"/>
    </xf>
    <xf numFmtId="0" fontId="35" fillId="0" borderId="31" xfId="87" applyFont="1" applyBorder="1" applyAlignment="1">
      <alignment horizontal="center" vertical="center" shrinkToFit="1"/>
    </xf>
    <xf numFmtId="0" fontId="35" fillId="2" borderId="32" xfId="87" applyFont="1" applyFill="1" applyBorder="1" applyAlignment="1">
      <alignment horizontal="center" vertical="center"/>
    </xf>
    <xf numFmtId="0" fontId="35" fillId="2" borderId="31" xfId="87" applyFont="1" applyFill="1" applyBorder="1" applyAlignment="1">
      <alignment horizontal="center" vertical="center"/>
    </xf>
    <xf numFmtId="0" fontId="35" fillId="2" borderId="32" xfId="87" applyFont="1" applyFill="1" applyBorder="1" applyAlignment="1">
      <alignment horizontal="center" vertical="center" shrinkToFit="1"/>
    </xf>
    <xf numFmtId="0" fontId="35" fillId="2" borderId="75" xfId="87" applyFont="1" applyFill="1" applyBorder="1" applyAlignment="1">
      <alignment horizontal="center" vertical="center" shrinkToFit="1"/>
    </xf>
    <xf numFmtId="0" fontId="35" fillId="2" borderId="76" xfId="87" applyFont="1" applyFill="1" applyBorder="1" applyAlignment="1">
      <alignment horizontal="center" vertical="center" shrinkToFit="1"/>
    </xf>
    <xf numFmtId="0" fontId="35" fillId="0" borderId="7" xfId="87" applyFont="1" applyBorder="1" applyAlignment="1">
      <alignment horizontal="center" vertical="center" shrinkToFit="1"/>
    </xf>
    <xf numFmtId="0" fontId="41" fillId="0" borderId="7" xfId="87" applyFont="1" applyBorder="1" applyAlignment="1">
      <alignment horizontal="center" vertical="center"/>
    </xf>
    <xf numFmtId="0" fontId="41" fillId="0" borderId="12" xfId="87" applyFont="1" applyBorder="1" applyAlignment="1">
      <alignment horizontal="center" vertical="center"/>
    </xf>
    <xf numFmtId="0" fontId="41" fillId="0" borderId="7" xfId="87" applyFont="1" applyBorder="1" applyAlignment="1">
      <alignment horizontal="center" vertical="center" shrinkToFit="1"/>
    </xf>
    <xf numFmtId="0" fontId="41" fillId="0" borderId="11" xfId="87" applyFont="1" applyBorder="1" applyAlignment="1">
      <alignment horizontal="center" vertical="center" shrinkToFit="1"/>
    </xf>
    <xf numFmtId="0" fontId="41" fillId="0" borderId="12" xfId="87" applyFont="1" applyBorder="1" applyAlignment="1">
      <alignment horizontal="center" vertical="center" shrinkToFit="1"/>
    </xf>
    <xf numFmtId="0" fontId="35" fillId="11" borderId="7" xfId="87" applyFont="1" applyFill="1" applyBorder="1" applyAlignment="1">
      <alignment horizontal="center" vertical="center" shrinkToFit="1"/>
    </xf>
    <xf numFmtId="0" fontId="35" fillId="11" borderId="12" xfId="87" applyFont="1" applyFill="1" applyBorder="1" applyAlignment="1">
      <alignment horizontal="center" vertical="center" shrinkToFit="1"/>
    </xf>
    <xf numFmtId="0" fontId="0" fillId="4" borderId="32" xfId="24" applyFont="1" applyFill="1" applyBorder="1" applyAlignment="1">
      <alignment horizontal="center" vertical="center"/>
    </xf>
    <xf numFmtId="0" fontId="0" fillId="4" borderId="33" xfId="24" applyFont="1" applyFill="1" applyBorder="1" applyAlignment="1">
      <alignment horizontal="center" vertical="center"/>
    </xf>
    <xf numFmtId="0" fontId="0" fillId="4" borderId="34" xfId="24" applyFont="1" applyFill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5" xfId="1" applyBorder="1">
      <alignment vertical="center"/>
    </xf>
    <xf numFmtId="0" fontId="32" fillId="0" borderId="5" xfId="1" applyFont="1" applyBorder="1">
      <alignment vertical="center"/>
    </xf>
    <xf numFmtId="0" fontId="1" fillId="0" borderId="23" xfId="1" applyBorder="1">
      <alignment vertical="center"/>
    </xf>
    <xf numFmtId="0" fontId="1" fillId="0" borderId="9" xfId="1" applyBorder="1">
      <alignment vertical="center"/>
    </xf>
    <xf numFmtId="0" fontId="1" fillId="0" borderId="26" xfId="1" applyBorder="1">
      <alignment vertical="center"/>
    </xf>
    <xf numFmtId="0" fontId="1" fillId="0" borderId="27" xfId="1" applyBorder="1">
      <alignment vertical="center"/>
    </xf>
    <xf numFmtId="0" fontId="31" fillId="0" borderId="77" xfId="1" applyNumberFormat="1" applyFont="1" applyBorder="1" applyAlignment="1">
      <alignment horizontal="center" vertical="center"/>
    </xf>
    <xf numFmtId="0" fontId="1" fillId="0" borderId="77" xfId="1" applyBorder="1" applyAlignment="1">
      <alignment horizontal="center" vertical="center"/>
    </xf>
    <xf numFmtId="0" fontId="1" fillId="0" borderId="86" xfId="1" applyBorder="1" applyAlignment="1">
      <alignment horizontal="center" vertical="center"/>
    </xf>
    <xf numFmtId="0" fontId="1" fillId="0" borderId="3" xfId="1" applyBorder="1">
      <alignment vertical="center"/>
    </xf>
    <xf numFmtId="0" fontId="24" fillId="0" borderId="3" xfId="1" applyFont="1" applyBorder="1">
      <alignment vertical="center"/>
    </xf>
    <xf numFmtId="0" fontId="1" fillId="0" borderId="4" xfId="1" applyBorder="1">
      <alignment vertical="center"/>
    </xf>
    <xf numFmtId="0" fontId="31" fillId="0" borderId="97" xfId="1" applyNumberFormat="1" applyFont="1" applyBorder="1" applyAlignment="1">
      <alignment horizontal="center" vertical="center"/>
    </xf>
    <xf numFmtId="0" fontId="24" fillId="3" borderId="34" xfId="1" applyFont="1" applyFill="1" applyBorder="1">
      <alignment vertical="center"/>
    </xf>
    <xf numFmtId="1" fontId="1" fillId="3" borderId="7" xfId="1" applyNumberFormat="1" applyFill="1" applyBorder="1">
      <alignment vertical="center"/>
    </xf>
    <xf numFmtId="0" fontId="1" fillId="3" borderId="32" xfId="1" applyFill="1" applyBorder="1">
      <alignment vertical="center"/>
    </xf>
    <xf numFmtId="0" fontId="24" fillId="0" borderId="74" xfId="1" applyFont="1" applyBorder="1" applyAlignment="1">
      <alignment horizontal="center" vertical="center"/>
    </xf>
    <xf numFmtId="0" fontId="1" fillId="0" borderId="19" xfId="1" applyBorder="1">
      <alignment vertical="center"/>
    </xf>
    <xf numFmtId="0" fontId="1" fillId="0" borderId="21" xfId="1" applyBorder="1">
      <alignment vertical="center"/>
    </xf>
    <xf numFmtId="0" fontId="1" fillId="0" borderId="25" xfId="1" applyBorder="1">
      <alignment vertical="center"/>
    </xf>
    <xf numFmtId="0" fontId="54" fillId="4" borderId="6" xfId="1" applyFont="1" applyFill="1" applyBorder="1" applyAlignment="1">
      <alignment horizontal="center" vertical="center"/>
    </xf>
    <xf numFmtId="0" fontId="54" fillId="4" borderId="12" xfId="1" applyFont="1" applyFill="1" applyBorder="1" applyAlignment="1">
      <alignment horizontal="center" vertical="center"/>
    </xf>
    <xf numFmtId="0" fontId="54" fillId="4" borderId="9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9" fillId="0" borderId="29" xfId="1" applyFont="1" applyBorder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22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9" fillId="0" borderId="24" xfId="1" applyFont="1" applyBorder="1" applyAlignment="1">
      <alignment horizontal="right" vertical="center"/>
    </xf>
    <xf numFmtId="0" fontId="9" fillId="0" borderId="28" xfId="1" applyFont="1" applyBorder="1" applyAlignment="1">
      <alignment horizontal="right" vertical="center"/>
    </xf>
    <xf numFmtId="0" fontId="21" fillId="2" borderId="6" xfId="2" applyFont="1" applyFill="1" applyBorder="1" applyAlignment="1">
      <alignment horizontal="center" vertical="center"/>
    </xf>
    <xf numFmtId="0" fontId="51" fillId="2" borderId="6" xfId="2" applyFont="1" applyFill="1" applyBorder="1" applyAlignment="1">
      <alignment horizontal="center" vertical="center"/>
    </xf>
    <xf numFmtId="0" fontId="7" fillId="13" borderId="80" xfId="1" applyFont="1" applyFill="1" applyBorder="1" applyAlignment="1">
      <alignment horizontal="center" vertical="center"/>
    </xf>
    <xf numFmtId="0" fontId="7" fillId="13" borderId="81" xfId="1" applyFont="1" applyFill="1" applyBorder="1" applyAlignment="1">
      <alignment horizontal="center" vertical="center"/>
    </xf>
    <xf numFmtId="0" fontId="7" fillId="13" borderId="82" xfId="1" applyFont="1" applyFill="1" applyBorder="1" applyAlignment="1">
      <alignment horizontal="center" vertical="center"/>
    </xf>
    <xf numFmtId="42" fontId="19" fillId="12" borderId="6" xfId="2" applyNumberFormat="1" applyFont="1" applyFill="1" applyBorder="1" applyAlignment="1">
      <alignment horizontal="center" vertical="center"/>
    </xf>
    <xf numFmtId="42" fontId="13" fillId="12" borderId="6" xfId="2" applyNumberFormat="1" applyFont="1" applyFill="1" applyBorder="1" applyAlignment="1">
      <alignment horizontal="center" vertical="center"/>
    </xf>
    <xf numFmtId="42" fontId="17" fillId="12" borderId="6" xfId="2" applyNumberFormat="1" applyFont="1" applyFill="1" applyBorder="1" applyAlignment="1">
      <alignment horizontal="center" vertical="center"/>
    </xf>
    <xf numFmtId="176" fontId="17" fillId="12" borderId="6" xfId="2" applyNumberFormat="1" applyFont="1" applyFill="1" applyBorder="1" applyAlignment="1">
      <alignment horizontal="center" vertical="center"/>
    </xf>
    <xf numFmtId="176" fontId="18" fillId="3" borderId="6" xfId="2" applyNumberFormat="1" applyFont="1" applyFill="1" applyBorder="1" applyAlignment="1">
      <alignment horizontal="center" vertical="center"/>
    </xf>
    <xf numFmtId="0" fontId="53" fillId="0" borderId="6" xfId="2" applyNumberFormat="1" applyFont="1" applyBorder="1" applyAlignment="1">
      <alignment horizontal="center" vertical="center"/>
    </xf>
    <xf numFmtId="176" fontId="18" fillId="6" borderId="6" xfId="2" applyNumberFormat="1" applyFont="1" applyFill="1" applyBorder="1" applyAlignment="1">
      <alignment horizontal="center" vertical="center"/>
    </xf>
    <xf numFmtId="10" fontId="52" fillId="12" borderId="6" xfId="2" applyNumberFormat="1" applyFont="1" applyFill="1" applyBorder="1" applyAlignment="1">
      <alignment horizontal="center" vertical="center"/>
    </xf>
    <xf numFmtId="176" fontId="21" fillId="5" borderId="6" xfId="2" applyNumberFormat="1" applyFont="1" applyFill="1" applyBorder="1" applyAlignment="1">
      <alignment horizontal="center" vertical="center"/>
    </xf>
    <xf numFmtId="176" fontId="21" fillId="8" borderId="6" xfId="2" applyNumberFormat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0" fontId="21" fillId="0" borderId="6" xfId="2" applyNumberFormat="1" applyFont="1" applyBorder="1" applyAlignment="1">
      <alignment horizontal="center" vertical="center"/>
    </xf>
    <xf numFmtId="0" fontId="13" fillId="12" borderId="58" xfId="1" applyFont="1" applyFill="1" applyBorder="1" applyAlignment="1">
      <alignment horizontal="left" vertical="center"/>
    </xf>
    <xf numFmtId="0" fontId="13" fillId="12" borderId="45" xfId="1" applyFont="1" applyFill="1" applyBorder="1" applyAlignment="1">
      <alignment horizontal="left" vertical="center"/>
    </xf>
    <xf numFmtId="0" fontId="13" fillId="12" borderId="94" xfId="1" applyFont="1" applyFill="1" applyBorder="1" applyAlignment="1">
      <alignment horizontal="left" vertical="center"/>
    </xf>
    <xf numFmtId="0" fontId="55" fillId="0" borderId="34" xfId="1" applyFont="1" applyBorder="1" applyAlignment="1">
      <alignment horizontal="left" vertical="center"/>
    </xf>
    <xf numFmtId="0" fontId="55" fillId="0" borderId="30" xfId="1" applyFont="1" applyBorder="1" applyAlignment="1">
      <alignment horizontal="left" vertical="center"/>
    </xf>
    <xf numFmtId="0" fontId="55" fillId="0" borderId="59" xfId="1" applyFont="1" applyBorder="1" applyAlignment="1">
      <alignment horizontal="left" vertical="center"/>
    </xf>
    <xf numFmtId="0" fontId="56" fillId="0" borderId="34" xfId="1" applyFont="1" applyBorder="1" applyAlignment="1">
      <alignment horizontal="center" vertical="center"/>
    </xf>
    <xf numFmtId="0" fontId="57" fillId="0" borderId="30" xfId="1" applyFont="1" applyBorder="1" applyAlignment="1">
      <alignment horizontal="center" vertical="center"/>
    </xf>
    <xf numFmtId="0" fontId="57" fillId="0" borderId="33" xfId="1" applyFont="1" applyBorder="1" applyAlignment="1">
      <alignment horizontal="center" vertical="center"/>
    </xf>
    <xf numFmtId="0" fontId="14" fillId="3" borderId="19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26" xfId="1" applyFont="1" applyFill="1" applyBorder="1" applyAlignment="1">
      <alignment horizontal="center" vertical="center"/>
    </xf>
    <xf numFmtId="0" fontId="58" fillId="2" borderId="26" xfId="2" applyFont="1" applyFill="1" applyBorder="1" applyAlignment="1">
      <alignment horizontal="center" vertical="center"/>
    </xf>
    <xf numFmtId="42" fontId="50" fillId="12" borderId="26" xfId="2" applyNumberFormat="1" applyFont="1" applyFill="1" applyBorder="1" applyAlignment="1">
      <alignment horizontal="center" vertical="center"/>
    </xf>
  </cellXfs>
  <cellStyles count="119">
    <cellStyle name="Normal 2" xfId="1"/>
    <cellStyle name="Normal 3" xfId="86"/>
    <cellStyle name="열어 본 하이퍼링크" xfId="5" builtinId="9" hidden="1"/>
    <cellStyle name="열어 본 하이퍼링크" xfId="7" builtinId="9" hidden="1"/>
    <cellStyle name="열어 본 하이퍼링크" xfId="9" builtinId="9" hidden="1"/>
    <cellStyle name="열어 본 하이퍼링크" xfId="11" builtinId="9" hidden="1"/>
    <cellStyle name="열어 본 하이퍼링크" xfId="13" builtinId="9" hidden="1"/>
    <cellStyle name="열어 본 하이퍼링크" xfId="15" builtinId="9" hidden="1"/>
    <cellStyle name="열어 본 하이퍼링크" xfId="17" builtinId="9" hidden="1"/>
    <cellStyle name="열어 본 하이퍼링크" xfId="19" builtinId="9" hidden="1"/>
    <cellStyle name="열어 본 하이퍼링크" xfId="21" builtinId="9" hidden="1"/>
    <cellStyle name="열어 본 하이퍼링크" xfId="23" builtinId="9" hidden="1"/>
    <cellStyle name="열어 본 하이퍼링크" xfId="25" builtinId="9" hidden="1"/>
    <cellStyle name="열어 본 하이퍼링크" xfId="27" builtinId="9" hidden="1"/>
    <cellStyle name="열어 본 하이퍼링크" xfId="29" builtinId="9" hidden="1"/>
    <cellStyle name="열어 본 하이퍼링크" xfId="31" builtinId="9" hidden="1"/>
    <cellStyle name="열어 본 하이퍼링크" xfId="33" builtinId="9" hidden="1"/>
    <cellStyle name="열어 본 하이퍼링크" xfId="35" builtinId="9" hidden="1"/>
    <cellStyle name="열어 본 하이퍼링크" xfId="37" builtinId="9" hidden="1"/>
    <cellStyle name="열어 본 하이퍼링크" xfId="39" builtinId="9" hidden="1"/>
    <cellStyle name="열어 본 하이퍼링크" xfId="41" builtinId="9" hidden="1"/>
    <cellStyle name="열어 본 하이퍼링크" xfId="43" builtinId="9" hidden="1"/>
    <cellStyle name="열어 본 하이퍼링크" xfId="45" builtinId="9" hidden="1"/>
    <cellStyle name="열어 본 하이퍼링크" xfId="47" builtinId="9" hidden="1"/>
    <cellStyle name="열어 본 하이퍼링크" xfId="49" builtinId="9" hidden="1"/>
    <cellStyle name="열어 본 하이퍼링크" xfId="51" builtinId="9" hidden="1"/>
    <cellStyle name="열어 본 하이퍼링크" xfId="53" builtinId="9" hidden="1"/>
    <cellStyle name="열어 본 하이퍼링크" xfId="55" builtinId="9" hidden="1"/>
    <cellStyle name="열어 본 하이퍼링크" xfId="57" builtinId="9" hidden="1"/>
    <cellStyle name="열어 본 하이퍼링크" xfId="59" builtinId="9" hidden="1"/>
    <cellStyle name="열어 본 하이퍼링크" xfId="61" builtinId="9" hidden="1"/>
    <cellStyle name="열어 본 하이퍼링크" xfId="63" builtinId="9" hidden="1"/>
    <cellStyle name="열어 본 하이퍼링크" xfId="65" builtinId="9" hidden="1"/>
    <cellStyle name="열어 본 하이퍼링크" xfId="67" builtinId="9" hidden="1"/>
    <cellStyle name="열어 본 하이퍼링크" xfId="69" builtinId="9" hidden="1"/>
    <cellStyle name="열어 본 하이퍼링크" xfId="71" builtinId="9" hidden="1"/>
    <cellStyle name="열어 본 하이퍼링크" xfId="73" builtinId="9" hidden="1"/>
    <cellStyle name="열어 본 하이퍼링크" xfId="75" builtinId="9" hidden="1"/>
    <cellStyle name="열어 본 하이퍼링크" xfId="77" builtinId="9" hidden="1"/>
    <cellStyle name="열어 본 하이퍼링크" xfId="79" builtinId="9" hidden="1"/>
    <cellStyle name="열어 본 하이퍼링크" xfId="81" builtinId="9" hidden="1"/>
    <cellStyle name="열어 본 하이퍼링크" xfId="83" builtinId="9" hidden="1"/>
    <cellStyle name="열어 본 하이퍼링크" xfId="85" builtinId="9" hidden="1"/>
    <cellStyle name="열어 본 하이퍼링크" xfId="89" builtinId="9" hidden="1"/>
    <cellStyle name="열어 본 하이퍼링크" xfId="91" builtinId="9" hidden="1"/>
    <cellStyle name="열어 본 하이퍼링크" xfId="93" builtinId="9" hidden="1"/>
    <cellStyle name="열어 본 하이퍼링크" xfId="95" builtinId="9" hidden="1"/>
    <cellStyle name="열어 본 하이퍼링크" xfId="97" builtinId="9" hidden="1"/>
    <cellStyle name="열어 본 하이퍼링크" xfId="99" builtinId="9" hidden="1"/>
    <cellStyle name="열어 본 하이퍼링크" xfId="100" builtinId="9" hidden="1"/>
    <cellStyle name="열어 본 하이퍼링크" xfId="101" builtinId="9" hidden="1"/>
    <cellStyle name="열어 본 하이퍼링크" xfId="102" builtinId="9" hidden="1"/>
    <cellStyle name="열어 본 하이퍼링크" xfId="103" builtinId="9" hidden="1"/>
    <cellStyle name="열어 본 하이퍼링크" xfId="104" builtinId="9" hidden="1"/>
    <cellStyle name="열어 본 하이퍼링크" xfId="105" builtinId="9" hidden="1"/>
    <cellStyle name="열어 본 하이퍼링크" xfId="106" builtinId="9" hidden="1"/>
    <cellStyle name="열어 본 하이퍼링크" xfId="107" builtinId="9" hidden="1"/>
    <cellStyle name="열어 본 하이퍼링크" xfId="108" builtinId="9" hidden="1"/>
    <cellStyle name="열어 본 하이퍼링크" xfId="109" builtinId="9" hidden="1"/>
    <cellStyle name="열어 본 하이퍼링크" xfId="110" builtinId="9" hidden="1"/>
    <cellStyle name="열어 본 하이퍼링크" xfId="111" builtinId="9" hidden="1"/>
    <cellStyle name="열어 본 하이퍼링크" xfId="112" builtinId="9" hidden="1"/>
    <cellStyle name="열어 본 하이퍼링크" xfId="113" builtinId="9" hidden="1"/>
    <cellStyle name="열어 본 하이퍼링크" xfId="114" builtinId="9" hidden="1"/>
    <cellStyle name="열어 본 하이퍼링크" xfId="115" builtinId="9" hidden="1"/>
    <cellStyle name="열어 본 하이퍼링크" xfId="116" builtinId="9" hidden="1"/>
    <cellStyle name="열어 본 하이퍼링크" xfId="117" builtinId="9" hidden="1"/>
    <cellStyle name="열어 본 하이퍼링크" xfId="118" builtinId="9" hidden="1"/>
    <cellStyle name="통화 [0]" xfId="3" builtinId="7"/>
    <cellStyle name="표준" xfId="0" builtinId="0"/>
    <cellStyle name="표준 2" xfId="2"/>
    <cellStyle name="표준_04-12-08 CGK발주서(에반게리온)" xfId="87"/>
    <cellStyle name="하이퍼링크" xfId="4" builtinId="8" hidden="1"/>
    <cellStyle name="하이퍼링크" xfId="6" builtinId="8" hidden="1"/>
    <cellStyle name="하이퍼링크" xfId="8" builtinId="8" hidden="1"/>
    <cellStyle name="하이퍼링크" xfId="10" builtinId="8" hidden="1"/>
    <cellStyle name="하이퍼링크" xfId="12" builtinId="8" hidden="1"/>
    <cellStyle name="하이퍼링크" xfId="14" builtinId="8" hidden="1"/>
    <cellStyle name="하이퍼링크" xfId="16" builtinId="8" hidden="1"/>
    <cellStyle name="하이퍼링크" xfId="18" builtinId="8" hidden="1"/>
    <cellStyle name="하이퍼링크" xfId="20" builtinId="8" hidden="1"/>
    <cellStyle name="하이퍼링크" xfId="22" builtinId="8" hidden="1"/>
    <cellStyle name="하이퍼링크" xfId="24" builtinId="8" hidden="1"/>
    <cellStyle name="하이퍼링크" xfId="26" builtinId="8" hidden="1"/>
    <cellStyle name="하이퍼링크" xfId="28" builtinId="8" hidden="1"/>
    <cellStyle name="하이퍼링크" xfId="30" builtinId="8" hidden="1"/>
    <cellStyle name="하이퍼링크" xfId="32" builtinId="8" hidden="1"/>
    <cellStyle name="하이퍼링크" xfId="34" builtinId="8" hidden="1"/>
    <cellStyle name="하이퍼링크" xfId="36" builtinId="8" hidden="1"/>
    <cellStyle name="하이퍼링크" xfId="38" builtinId="8" hidden="1"/>
    <cellStyle name="하이퍼링크" xfId="40" builtinId="8" hidden="1"/>
    <cellStyle name="하이퍼링크" xfId="42" builtinId="8" hidden="1"/>
    <cellStyle name="하이퍼링크" xfId="44" builtinId="8" hidden="1"/>
    <cellStyle name="하이퍼링크" xfId="46" builtinId="8" hidden="1"/>
    <cellStyle name="하이퍼링크" xfId="48" builtinId="8" hidden="1"/>
    <cellStyle name="하이퍼링크" xfId="50" builtinId="8" hidden="1"/>
    <cellStyle name="하이퍼링크" xfId="52" builtinId="8" hidden="1"/>
    <cellStyle name="하이퍼링크" xfId="54" builtinId="8" hidden="1"/>
    <cellStyle name="하이퍼링크" xfId="56" builtinId="8" hidden="1"/>
    <cellStyle name="하이퍼링크" xfId="58" builtinId="8" hidden="1"/>
    <cellStyle name="하이퍼링크" xfId="60" builtinId="8" hidden="1"/>
    <cellStyle name="하이퍼링크" xfId="62" builtinId="8" hidden="1"/>
    <cellStyle name="하이퍼링크" xfId="64" builtinId="8" hidden="1"/>
    <cellStyle name="하이퍼링크" xfId="66" builtinId="8" hidden="1"/>
    <cellStyle name="하이퍼링크" xfId="68" builtinId="8" hidden="1"/>
    <cellStyle name="하이퍼링크" xfId="70" builtinId="8" hidden="1"/>
    <cellStyle name="하이퍼링크" xfId="72" builtinId="8" hidden="1"/>
    <cellStyle name="하이퍼링크" xfId="74" builtinId="8" hidden="1"/>
    <cellStyle name="하이퍼링크" xfId="76" builtinId="8" hidden="1"/>
    <cellStyle name="하이퍼링크" xfId="78" builtinId="8" hidden="1"/>
    <cellStyle name="하이퍼링크" xfId="80" builtinId="8" hidden="1"/>
    <cellStyle name="하이퍼링크" xfId="82" builtinId="8" hidden="1"/>
    <cellStyle name="하이퍼링크" xfId="84" builtinId="8" hidden="1"/>
    <cellStyle name="하이퍼링크" xfId="88" builtinId="8" hidden="1"/>
    <cellStyle name="하이퍼링크" xfId="90" builtinId="8" hidden="1"/>
    <cellStyle name="하이퍼링크" xfId="92" builtinId="8" hidden="1"/>
    <cellStyle name="하이퍼링크" xfId="94" builtinId="8" hidden="1"/>
    <cellStyle name="하이퍼링크" xfId="96" builtinId="8" hidden="1"/>
    <cellStyle name="하이퍼링크" xfId="98" builtinId="8" hidden="1"/>
  </cellStyles>
  <dxfs count="0"/>
  <tableStyles count="0" defaultTableStyle="TableStyleMedium9" defaultPivotStyle="PivotStyleMedium4"/>
  <colors>
    <mruColors>
      <color rgb="FF00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8</xdr:row>
      <xdr:rowOff>47626</xdr:rowOff>
    </xdr:from>
    <xdr:to>
      <xdr:col>4</xdr:col>
      <xdr:colOff>638175</xdr:colOff>
      <xdr:row>22</xdr:row>
      <xdr:rowOff>269876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2009776"/>
          <a:ext cx="3067050" cy="4089400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8</xdr:row>
      <xdr:rowOff>57150</xdr:rowOff>
    </xdr:from>
    <xdr:to>
      <xdr:col>4</xdr:col>
      <xdr:colOff>657225</xdr:colOff>
      <xdr:row>23</xdr:row>
      <xdr:rowOff>15875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019300"/>
          <a:ext cx="3076575" cy="41021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161926</xdr:colOff>
      <xdr:row>1</xdr:row>
      <xdr:rowOff>181462</xdr:rowOff>
    </xdr:from>
    <xdr:to>
      <xdr:col>2</xdr:col>
      <xdr:colOff>1019176</xdr:colOff>
      <xdr:row>5</xdr:row>
      <xdr:rowOff>37645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1" y="400537"/>
          <a:ext cx="2038350" cy="8372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156639</xdr:colOff>
      <xdr:row>2</xdr:row>
      <xdr:rowOff>3734</xdr:rowOff>
    </xdr:from>
    <xdr:to>
      <xdr:col>2</xdr:col>
      <xdr:colOff>469900</xdr:colOff>
      <xdr:row>5</xdr:row>
      <xdr:rowOff>17906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939" y="397434"/>
          <a:ext cx="1367361" cy="788872"/>
        </a:xfrm>
        <a:prstGeom prst="rect">
          <a:avLst/>
        </a:prstGeom>
      </xdr:spPr>
    </xdr:pic>
    <xdr:clientData/>
  </xdr:twoCellAnchor>
  <xdr:twoCellAnchor editAs="oneCell">
    <xdr:from>
      <xdr:col>1</xdr:col>
      <xdr:colOff>393700</xdr:colOff>
      <xdr:row>8</xdr:row>
      <xdr:rowOff>139700</xdr:rowOff>
    </xdr:from>
    <xdr:to>
      <xdr:col>4</xdr:col>
      <xdr:colOff>711200</xdr:colOff>
      <xdr:row>26</xdr:row>
      <xdr:rowOff>151402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0" y="2057400"/>
          <a:ext cx="2794000" cy="5421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brownkorea@naver.com" TargetMode="External"/><Relationship Id="rId1" Type="http://schemas.openxmlformats.org/officeDocument/2006/relationships/hyperlink" Target="mailto:BROWN0116@NAVER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rownkorea@naver.com" TargetMode="External"/><Relationship Id="rId1" Type="http://schemas.openxmlformats.org/officeDocument/2006/relationships/hyperlink" Target="mailto:BROWN0116@NA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abSelected="1" topLeftCell="A38" zoomScaleSheetLayoutView="85" workbookViewId="0">
      <selection activeCell="L45" sqref="L45:P57"/>
    </sheetView>
  </sheetViews>
  <sheetFormatPr defaultColWidth="11.44140625" defaultRowHeight="16.5"/>
  <cols>
    <col min="1" max="1" width="1.44140625" style="1" customWidth="1"/>
    <col min="2" max="2" width="13.77734375" style="1" customWidth="1"/>
    <col min="3" max="3" width="12.77734375" style="1" customWidth="1"/>
    <col min="4" max="4" width="8.6640625" style="1" customWidth="1"/>
    <col min="5" max="5" width="17" style="1" customWidth="1"/>
    <col min="6" max="6" width="14" style="1" customWidth="1"/>
    <col min="7" max="7" width="15.77734375" style="1" customWidth="1"/>
    <col min="8" max="8" width="19" style="1" customWidth="1"/>
    <col min="9" max="9" width="12.77734375" style="1" customWidth="1"/>
    <col min="10" max="10" width="12.44140625" style="1" customWidth="1"/>
    <col min="11" max="11" width="14.33203125" style="1" customWidth="1"/>
    <col min="12" max="12" width="13.77734375" style="1" customWidth="1"/>
    <col min="13" max="15" width="11.44140625" style="1"/>
    <col min="16" max="16" width="12.6640625" style="1" customWidth="1"/>
    <col min="17" max="17" width="6" style="1" customWidth="1"/>
    <col min="18" max="18" width="14.6640625" style="1" bestFit="1" customWidth="1"/>
    <col min="19" max="16384" width="11.44140625" style="1"/>
  </cols>
  <sheetData>
    <row r="1" spans="2:16" ht="17.25" thickBo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2:16" ht="15.75" customHeight="1">
      <c r="B2" s="371" t="s">
        <v>183</v>
      </c>
      <c r="C2" s="372"/>
      <c r="D2" s="372"/>
      <c r="E2" s="372"/>
      <c r="F2" s="373"/>
      <c r="G2" s="182"/>
      <c r="H2" s="183"/>
      <c r="I2" s="5"/>
      <c r="J2" s="136" t="s">
        <v>16</v>
      </c>
      <c r="K2" s="136" t="s">
        <v>17</v>
      </c>
      <c r="L2" s="184" t="s">
        <v>20</v>
      </c>
      <c r="M2" s="184"/>
      <c r="N2" s="185"/>
      <c r="O2" s="185"/>
      <c r="P2" s="186"/>
    </row>
    <row r="3" spans="2:16" ht="21" customHeight="1">
      <c r="B3" s="374"/>
      <c r="C3" s="375"/>
      <c r="D3" s="375"/>
      <c r="E3" s="375"/>
      <c r="F3" s="376"/>
      <c r="G3" s="187" t="s">
        <v>155</v>
      </c>
      <c r="H3" s="188"/>
      <c r="I3" s="6" t="s">
        <v>58</v>
      </c>
      <c r="J3" s="137" t="s">
        <v>18</v>
      </c>
      <c r="K3" s="137" t="s">
        <v>19</v>
      </c>
      <c r="L3" s="189" t="s">
        <v>181</v>
      </c>
      <c r="M3" s="189"/>
      <c r="N3" s="190"/>
      <c r="O3" s="190"/>
      <c r="P3" s="191"/>
    </row>
    <row r="4" spans="2:16" ht="20.25" customHeight="1">
      <c r="B4" s="374"/>
      <c r="C4" s="375"/>
      <c r="D4" s="375"/>
      <c r="E4" s="375"/>
      <c r="F4" s="376"/>
      <c r="G4" s="192" t="s">
        <v>156</v>
      </c>
      <c r="H4" s="193"/>
      <c r="I4" s="6" t="s">
        <v>59</v>
      </c>
      <c r="J4" s="138"/>
      <c r="K4" s="138"/>
      <c r="L4" s="194"/>
      <c r="M4" s="194"/>
      <c r="N4" s="195"/>
      <c r="O4" s="195"/>
      <c r="P4" s="196"/>
    </row>
    <row r="5" spans="2:16" ht="20.25" customHeight="1">
      <c r="B5" s="374"/>
      <c r="C5" s="375"/>
      <c r="D5" s="375"/>
      <c r="E5" s="375"/>
      <c r="F5" s="376"/>
      <c r="G5" s="187" t="s">
        <v>164</v>
      </c>
      <c r="H5" s="188"/>
      <c r="I5" s="6" t="s">
        <v>53</v>
      </c>
      <c r="J5" s="138"/>
      <c r="K5" s="138"/>
      <c r="L5" s="194"/>
      <c r="M5" s="194"/>
      <c r="N5" s="195"/>
      <c r="O5" s="195"/>
      <c r="P5" s="196"/>
    </row>
    <row r="6" spans="2:16" ht="20.25" customHeight="1" thickBot="1">
      <c r="B6" s="377"/>
      <c r="C6" s="378"/>
      <c r="D6" s="378"/>
      <c r="E6" s="378"/>
      <c r="F6" s="379"/>
      <c r="G6" s="187" t="s">
        <v>165</v>
      </c>
      <c r="H6" s="188"/>
      <c r="I6" s="7" t="s">
        <v>54</v>
      </c>
      <c r="J6" s="135"/>
      <c r="K6" s="135"/>
      <c r="L6" s="146"/>
      <c r="M6" s="146"/>
      <c r="N6" s="147"/>
      <c r="O6" s="147"/>
      <c r="P6" s="148"/>
    </row>
    <row r="7" spans="2:16" s="2" customFormat="1" ht="9.75" customHeight="1" thickBot="1">
      <c r="B7" s="139"/>
      <c r="C7" s="110"/>
      <c r="D7" s="110"/>
      <c r="E7" s="110"/>
      <c r="F7" s="110"/>
      <c r="G7" s="110"/>
      <c r="H7" s="110"/>
      <c r="I7" s="8"/>
      <c r="J7" s="8"/>
      <c r="K7" s="8"/>
      <c r="L7" s="8"/>
      <c r="M7" s="8"/>
      <c r="N7" s="8"/>
      <c r="O7" s="8"/>
      <c r="P7" s="8"/>
    </row>
    <row r="8" spans="2:16" ht="30" customHeight="1">
      <c r="B8" s="9" t="s">
        <v>0</v>
      </c>
      <c r="C8" s="404" t="s">
        <v>180</v>
      </c>
      <c r="D8" s="405"/>
      <c r="E8" s="406"/>
      <c r="F8" s="10" t="s">
        <v>1</v>
      </c>
      <c r="G8" s="401" t="s">
        <v>153</v>
      </c>
      <c r="H8" s="402"/>
      <c r="I8" s="402"/>
      <c r="J8" s="402"/>
      <c r="K8" s="402"/>
      <c r="L8" s="402"/>
      <c r="M8" s="402"/>
      <c r="N8" s="402"/>
      <c r="O8" s="402"/>
      <c r="P8" s="403"/>
    </row>
    <row r="9" spans="2:16" ht="21.75" customHeight="1">
      <c r="B9" s="155" t="s">
        <v>74</v>
      </c>
      <c r="C9" s="156"/>
      <c r="D9" s="156"/>
      <c r="E9" s="157"/>
      <c r="F9" s="161" t="s">
        <v>49</v>
      </c>
      <c r="G9" s="162"/>
      <c r="H9" s="162"/>
      <c r="I9" s="162"/>
      <c r="J9" s="162"/>
      <c r="K9" s="162"/>
      <c r="L9" s="162"/>
      <c r="M9" s="162"/>
      <c r="N9" s="162"/>
      <c r="O9" s="162"/>
      <c r="P9" s="163"/>
    </row>
    <row r="10" spans="2:16" ht="21.75" customHeight="1">
      <c r="B10" s="158"/>
      <c r="C10" s="159"/>
      <c r="D10" s="159"/>
      <c r="E10" s="160"/>
      <c r="F10" s="11" t="s">
        <v>47</v>
      </c>
      <c r="G10" s="12" t="s">
        <v>23</v>
      </c>
      <c r="H10" s="13" t="s">
        <v>24</v>
      </c>
      <c r="I10" s="13" t="s">
        <v>11</v>
      </c>
      <c r="J10" s="13" t="s">
        <v>25</v>
      </c>
      <c r="K10" s="13" t="s">
        <v>17</v>
      </c>
      <c r="L10" s="13" t="s">
        <v>28</v>
      </c>
      <c r="M10" s="13" t="s">
        <v>26</v>
      </c>
      <c r="N10" s="164" t="s">
        <v>27</v>
      </c>
      <c r="O10" s="165"/>
      <c r="P10" s="166"/>
    </row>
    <row r="11" spans="2:16" ht="21.75" customHeight="1">
      <c r="B11" s="158"/>
      <c r="C11" s="159"/>
      <c r="D11" s="159"/>
      <c r="E11" s="160"/>
      <c r="F11" s="14" t="s">
        <v>73</v>
      </c>
      <c r="G11" s="15" t="s">
        <v>157</v>
      </c>
      <c r="H11" s="16" t="s">
        <v>158</v>
      </c>
      <c r="I11" s="16" t="s">
        <v>169</v>
      </c>
      <c r="J11" s="16">
        <v>4500</v>
      </c>
      <c r="K11" s="16" t="s">
        <v>170</v>
      </c>
      <c r="L11" s="17" t="s">
        <v>171</v>
      </c>
      <c r="M11" s="16" t="s">
        <v>172</v>
      </c>
      <c r="N11" s="167" t="s">
        <v>173</v>
      </c>
      <c r="O11" s="168"/>
      <c r="P11" s="169"/>
    </row>
    <row r="12" spans="2:16" ht="21.75" customHeight="1">
      <c r="B12" s="158"/>
      <c r="C12" s="159"/>
      <c r="D12" s="159"/>
      <c r="E12" s="160"/>
      <c r="F12" s="18" t="s">
        <v>21</v>
      </c>
      <c r="G12" s="19"/>
      <c r="H12" s="16"/>
      <c r="I12" s="20"/>
      <c r="J12" s="20"/>
      <c r="K12" s="20"/>
      <c r="L12" s="21"/>
      <c r="M12" s="20"/>
      <c r="N12" s="170"/>
      <c r="O12" s="171"/>
      <c r="P12" s="172"/>
    </row>
    <row r="13" spans="2:16" ht="21.75" customHeight="1">
      <c r="B13" s="158"/>
      <c r="C13" s="159"/>
      <c r="D13" s="159"/>
      <c r="E13" s="160"/>
      <c r="F13" s="18" t="s">
        <v>22</v>
      </c>
      <c r="G13" s="19"/>
      <c r="H13" s="20"/>
      <c r="I13" s="20"/>
      <c r="J13" s="20"/>
      <c r="K13" s="20"/>
      <c r="L13" s="21"/>
      <c r="M13" s="20"/>
      <c r="N13" s="170"/>
      <c r="O13" s="171"/>
      <c r="P13" s="172"/>
    </row>
    <row r="14" spans="2:16" ht="21.75" customHeight="1">
      <c r="B14" s="158"/>
      <c r="C14" s="159"/>
      <c r="D14" s="159"/>
      <c r="E14" s="160"/>
      <c r="F14" s="18" t="s">
        <v>176</v>
      </c>
      <c r="G14" s="19" t="s">
        <v>174</v>
      </c>
      <c r="H14" s="20" t="s">
        <v>175</v>
      </c>
      <c r="I14" s="20"/>
      <c r="J14" s="20"/>
      <c r="K14" s="20"/>
      <c r="L14" s="21"/>
      <c r="M14" s="20"/>
      <c r="N14" s="170"/>
      <c r="O14" s="171"/>
      <c r="P14" s="172"/>
    </row>
    <row r="15" spans="2:16" ht="21.75" customHeight="1">
      <c r="B15" s="158"/>
      <c r="C15" s="159"/>
      <c r="D15" s="159"/>
      <c r="E15" s="160"/>
      <c r="F15" s="18" t="s">
        <v>177</v>
      </c>
      <c r="G15" s="19"/>
      <c r="H15" s="20"/>
      <c r="I15" s="20"/>
      <c r="J15" s="20"/>
      <c r="K15" s="20"/>
      <c r="L15" s="21"/>
      <c r="M15" s="20"/>
      <c r="N15" s="170"/>
      <c r="O15" s="171"/>
      <c r="P15" s="172"/>
    </row>
    <row r="16" spans="2:16" ht="21.75" customHeight="1">
      <c r="B16" s="158"/>
      <c r="C16" s="159"/>
      <c r="D16" s="159"/>
      <c r="E16" s="160"/>
      <c r="F16" s="22" t="s">
        <v>178</v>
      </c>
      <c r="G16" s="23"/>
      <c r="H16" s="24"/>
      <c r="I16" s="24"/>
      <c r="J16" s="24"/>
      <c r="K16" s="24"/>
      <c r="L16" s="25"/>
      <c r="M16" s="24"/>
      <c r="N16" s="170"/>
      <c r="O16" s="171"/>
      <c r="P16" s="172"/>
    </row>
    <row r="17" spans="2:16" ht="21.75" customHeight="1">
      <c r="B17" s="158"/>
      <c r="C17" s="159"/>
      <c r="D17" s="159"/>
      <c r="E17" s="160"/>
      <c r="F17" s="26" t="s">
        <v>179</v>
      </c>
      <c r="G17" s="129"/>
      <c r="H17" s="129"/>
      <c r="I17" s="129"/>
      <c r="J17" s="129"/>
      <c r="K17" s="129"/>
      <c r="L17" s="130"/>
      <c r="M17" s="129"/>
      <c r="N17" s="170"/>
      <c r="O17" s="171"/>
      <c r="P17" s="172"/>
    </row>
    <row r="18" spans="2:16" ht="21.75" customHeight="1">
      <c r="B18" s="158"/>
      <c r="C18" s="159"/>
      <c r="D18" s="159"/>
      <c r="E18" s="160"/>
      <c r="F18" s="26" t="s">
        <v>128</v>
      </c>
      <c r="G18" s="131"/>
      <c r="H18" s="131"/>
      <c r="I18" s="131"/>
      <c r="J18" s="131"/>
      <c r="K18" s="131"/>
      <c r="L18" s="132"/>
      <c r="M18" s="131"/>
      <c r="N18" s="170"/>
      <c r="O18" s="171"/>
      <c r="P18" s="172"/>
    </row>
    <row r="19" spans="2:16" ht="21.75" customHeight="1">
      <c r="B19" s="158"/>
      <c r="C19" s="159"/>
      <c r="D19" s="159"/>
      <c r="E19" s="160"/>
      <c r="F19" s="26" t="s">
        <v>163</v>
      </c>
      <c r="G19" s="27"/>
      <c r="H19" s="28"/>
      <c r="I19" s="28"/>
      <c r="J19" s="28"/>
      <c r="K19" s="28"/>
      <c r="L19" s="29"/>
      <c r="M19" s="28"/>
      <c r="N19" s="170"/>
      <c r="O19" s="171"/>
      <c r="P19" s="172"/>
    </row>
    <row r="20" spans="2:16" ht="21.75" customHeight="1">
      <c r="B20" s="158"/>
      <c r="C20" s="159"/>
      <c r="D20" s="159"/>
      <c r="E20" s="160"/>
      <c r="F20" s="18" t="s">
        <v>126</v>
      </c>
      <c r="G20" s="19"/>
      <c r="H20" s="20"/>
      <c r="I20" s="20"/>
      <c r="J20" s="20"/>
      <c r="K20" s="28"/>
      <c r="L20" s="29"/>
      <c r="M20" s="28"/>
      <c r="N20" s="208"/>
      <c r="O20" s="209"/>
      <c r="P20" s="210"/>
    </row>
    <row r="21" spans="2:16" ht="21.75" customHeight="1">
      <c r="B21" s="158"/>
      <c r="C21" s="159"/>
      <c r="D21" s="159"/>
      <c r="E21" s="160"/>
      <c r="F21" s="211" t="s">
        <v>48</v>
      </c>
      <c r="G21" s="165"/>
      <c r="H21" s="165"/>
      <c r="I21" s="165"/>
      <c r="J21" s="212"/>
      <c r="K21" s="213" t="s">
        <v>80</v>
      </c>
      <c r="L21" s="214"/>
      <c r="M21" s="214"/>
      <c r="N21" s="214"/>
      <c r="O21" s="214"/>
      <c r="P21" s="215"/>
    </row>
    <row r="22" spans="2:16" ht="21.75" customHeight="1">
      <c r="B22" s="158"/>
      <c r="C22" s="159"/>
      <c r="D22" s="159"/>
      <c r="E22" s="160"/>
      <c r="F22" s="30" t="s">
        <v>42</v>
      </c>
      <c r="G22" s="216" t="s">
        <v>146</v>
      </c>
      <c r="H22" s="217"/>
      <c r="I22" s="217"/>
      <c r="J22" s="218"/>
      <c r="K22" s="69" t="s">
        <v>10</v>
      </c>
      <c r="L22" s="70" t="s">
        <v>12</v>
      </c>
      <c r="M22" s="69" t="s">
        <v>13</v>
      </c>
      <c r="N22" s="69" t="s">
        <v>14</v>
      </c>
      <c r="O22" s="73" t="s">
        <v>78</v>
      </c>
      <c r="P22" s="80" t="s">
        <v>79</v>
      </c>
    </row>
    <row r="23" spans="2:16" ht="21.75" customHeight="1">
      <c r="B23" s="158"/>
      <c r="C23" s="159"/>
      <c r="D23" s="159"/>
      <c r="E23" s="160"/>
      <c r="F23" s="32" t="s">
        <v>11</v>
      </c>
      <c r="G23" s="219" t="s">
        <v>129</v>
      </c>
      <c r="H23" s="220"/>
      <c r="I23" s="220"/>
      <c r="J23" s="221"/>
      <c r="K23" s="84"/>
      <c r="L23" s="71"/>
      <c r="M23" s="68"/>
      <c r="N23" s="68"/>
      <c r="O23" s="74"/>
      <c r="P23" s="62">
        <f>SUM(L23:O23)</f>
        <v>0</v>
      </c>
    </row>
    <row r="24" spans="2:16" ht="21.75" customHeight="1">
      <c r="B24" s="200" t="s">
        <v>82</v>
      </c>
      <c r="C24" s="201"/>
      <c r="D24" s="201"/>
      <c r="E24" s="201"/>
      <c r="F24" s="32" t="s">
        <v>43</v>
      </c>
      <c r="G24" s="398" t="str">
        <f>N11</f>
        <v>면95 스판5</v>
      </c>
      <c r="H24" s="399"/>
      <c r="I24" s="399"/>
      <c r="J24" s="400"/>
      <c r="K24" s="84"/>
      <c r="L24" s="72"/>
      <c r="M24" s="67"/>
      <c r="N24" s="67"/>
      <c r="O24" s="75"/>
      <c r="P24" s="62">
        <f>SUM(L24:O24)</f>
        <v>0</v>
      </c>
    </row>
    <row r="25" spans="2:16" ht="21.75" customHeight="1">
      <c r="B25" s="202"/>
      <c r="C25" s="203"/>
      <c r="D25" s="203"/>
      <c r="E25" s="204"/>
      <c r="F25" s="32" t="s">
        <v>44</v>
      </c>
      <c r="G25" s="219" t="s">
        <v>182</v>
      </c>
      <c r="H25" s="220"/>
      <c r="I25" s="220"/>
      <c r="J25" s="221"/>
      <c r="K25" s="84"/>
      <c r="L25" s="72"/>
      <c r="M25" s="67"/>
      <c r="N25" s="67"/>
      <c r="O25" s="75"/>
      <c r="P25" s="62">
        <f>SUM(L25:O25)</f>
        <v>0</v>
      </c>
    </row>
    <row r="26" spans="2:16" ht="21.75" customHeight="1">
      <c r="B26" s="205"/>
      <c r="C26" s="206"/>
      <c r="D26" s="206"/>
      <c r="E26" s="207"/>
      <c r="F26" s="32" t="s">
        <v>45</v>
      </c>
      <c r="G26" s="219" t="s">
        <v>131</v>
      </c>
      <c r="H26" s="220"/>
      <c r="I26" s="220"/>
      <c r="J26" s="221"/>
      <c r="K26" s="82"/>
      <c r="L26" s="72"/>
      <c r="M26" s="67"/>
      <c r="N26" s="67"/>
      <c r="O26" s="75"/>
      <c r="P26" s="62">
        <f t="shared" ref="P26:P28" si="0">SUM(L26:O26)</f>
        <v>0</v>
      </c>
    </row>
    <row r="27" spans="2:16" ht="21.75" customHeight="1">
      <c r="B27" s="158"/>
      <c r="C27" s="159"/>
      <c r="D27" s="159"/>
      <c r="E27" s="160"/>
      <c r="F27" s="32" t="s">
        <v>46</v>
      </c>
      <c r="G27" s="219" t="s">
        <v>132</v>
      </c>
      <c r="H27" s="220"/>
      <c r="I27" s="220"/>
      <c r="J27" s="221"/>
      <c r="K27" s="83"/>
      <c r="L27" s="72"/>
      <c r="M27" s="67"/>
      <c r="N27" s="67"/>
      <c r="O27" s="75"/>
      <c r="P27" s="62">
        <f t="shared" si="0"/>
        <v>0</v>
      </c>
    </row>
    <row r="28" spans="2:16" ht="21.75" customHeight="1">
      <c r="B28" s="158"/>
      <c r="C28" s="159"/>
      <c r="D28" s="159"/>
      <c r="E28" s="160"/>
      <c r="F28" s="32" t="s">
        <v>51</v>
      </c>
      <c r="G28" s="219" t="s">
        <v>133</v>
      </c>
      <c r="H28" s="220"/>
      <c r="I28" s="220"/>
      <c r="J28" s="221"/>
      <c r="K28" s="83"/>
      <c r="L28" s="76"/>
      <c r="M28" s="77"/>
      <c r="N28" s="78"/>
      <c r="O28" s="79"/>
      <c r="P28" s="81">
        <f t="shared" si="0"/>
        <v>0</v>
      </c>
    </row>
    <row r="29" spans="2:16" ht="21.75" customHeight="1" thickBot="1">
      <c r="B29" s="197"/>
      <c r="C29" s="198"/>
      <c r="D29" s="198"/>
      <c r="E29" s="199"/>
      <c r="F29" s="33" t="s">
        <v>52</v>
      </c>
      <c r="G29" s="229" t="s">
        <v>75</v>
      </c>
      <c r="H29" s="230"/>
      <c r="I29" s="230"/>
      <c r="J29" s="231"/>
      <c r="K29" s="61" t="s">
        <v>61</v>
      </c>
      <c r="L29" s="64">
        <f>SUM(L21:L27)</f>
        <v>0</v>
      </c>
      <c r="M29" s="64">
        <f>SUM(M21:M27)</f>
        <v>0</v>
      </c>
      <c r="N29" s="64">
        <f>SUM(N21:N27)</f>
        <v>0</v>
      </c>
      <c r="O29" s="64">
        <f t="shared" ref="O29" si="1">SUM(O21:O27)</f>
        <v>0</v>
      </c>
      <c r="P29" s="63">
        <f>SUM(P21:R27)</f>
        <v>0</v>
      </c>
    </row>
    <row r="30" spans="2:16" ht="11.25" customHeight="1" thickBot="1">
      <c r="K30" s="65"/>
      <c r="L30" s="66"/>
      <c r="M30" s="66"/>
      <c r="N30" s="66"/>
      <c r="O30" s="66"/>
      <c r="P30" s="66"/>
    </row>
    <row r="31" spans="2:16" s="3" customFormat="1" ht="20.25" customHeight="1">
      <c r="B31" s="34"/>
      <c r="C31" s="114" t="s">
        <v>62</v>
      </c>
      <c r="D31" s="114" t="s">
        <v>60</v>
      </c>
      <c r="E31" s="114" t="s">
        <v>64</v>
      </c>
      <c r="F31" s="114" t="s">
        <v>154</v>
      </c>
      <c r="G31" s="114" t="s">
        <v>63</v>
      </c>
      <c r="H31" s="223" t="s">
        <v>68</v>
      </c>
      <c r="I31" s="224"/>
      <c r="J31" s="114" t="s">
        <v>67</v>
      </c>
      <c r="K31" s="232" t="s">
        <v>77</v>
      </c>
      <c r="L31" s="233"/>
      <c r="M31" s="233"/>
      <c r="N31" s="233"/>
      <c r="O31" s="233"/>
      <c r="P31" s="234"/>
    </row>
    <row r="32" spans="2:16" s="3" customFormat="1">
      <c r="B32" s="35" t="str">
        <f t="shared" ref="B32:B41" si="2">F11</f>
        <v>메인원단 1</v>
      </c>
      <c r="C32" s="36">
        <v>7500</v>
      </c>
      <c r="D32" s="37">
        <v>1.3</v>
      </c>
      <c r="E32" s="140">
        <f>SUM(C32*D32)</f>
        <v>9750</v>
      </c>
      <c r="F32" s="235">
        <v>3000</v>
      </c>
      <c r="G32" s="235">
        <v>6000</v>
      </c>
      <c r="H32" s="38" t="s">
        <v>3</v>
      </c>
      <c r="I32" s="39"/>
      <c r="J32" s="238">
        <f>(E42+F42+G42+I42)*1.1</f>
        <v>22957.000000000004</v>
      </c>
      <c r="K32" s="368" t="s">
        <v>33</v>
      </c>
      <c r="L32" s="368" t="s">
        <v>32</v>
      </c>
      <c r="M32" s="369" t="s">
        <v>35</v>
      </c>
      <c r="N32" s="368" t="s">
        <v>36</v>
      </c>
      <c r="O32" s="368" t="s">
        <v>15</v>
      </c>
      <c r="P32" s="370" t="s">
        <v>34</v>
      </c>
    </row>
    <row r="33" spans="2:16" s="3" customFormat="1" ht="17.25" customHeight="1">
      <c r="B33" s="35" t="str">
        <f t="shared" si="2"/>
        <v>메인원단 2</v>
      </c>
      <c r="C33" s="36">
        <v>5000</v>
      </c>
      <c r="D33" s="37">
        <v>0.4</v>
      </c>
      <c r="E33" s="140">
        <f>SUM(C33*D33)</f>
        <v>2000</v>
      </c>
      <c r="F33" s="236"/>
      <c r="G33" s="236"/>
      <c r="H33" s="38" t="s">
        <v>4</v>
      </c>
      <c r="I33" s="39"/>
      <c r="J33" s="239"/>
      <c r="K33" s="31" t="s">
        <v>29</v>
      </c>
      <c r="L33" s="31" t="s">
        <v>37</v>
      </c>
      <c r="M33" s="53"/>
      <c r="N33" s="51"/>
      <c r="O33" s="51"/>
      <c r="P33" s="56"/>
    </row>
    <row r="34" spans="2:16" s="3" customFormat="1" ht="17.25" customHeight="1">
      <c r="B34" s="35" t="str">
        <f t="shared" si="2"/>
        <v>안감</v>
      </c>
      <c r="C34" s="36"/>
      <c r="D34" s="37"/>
      <c r="E34" s="140">
        <f>SUM(C34*D34)</f>
        <v>0</v>
      </c>
      <c r="F34" s="236"/>
      <c r="G34" s="236"/>
      <c r="H34" s="38" t="s">
        <v>65</v>
      </c>
      <c r="I34" s="39"/>
      <c r="J34" s="239"/>
      <c r="K34" s="31" t="s">
        <v>30</v>
      </c>
      <c r="L34" s="31" t="s">
        <v>38</v>
      </c>
      <c r="M34" s="54"/>
      <c r="N34" s="49"/>
      <c r="O34" s="49"/>
      <c r="P34" s="57"/>
    </row>
    <row r="35" spans="2:16" s="3" customFormat="1" ht="17.25" customHeight="1">
      <c r="B35" s="35" t="str">
        <f t="shared" si="2"/>
        <v>단추1</v>
      </c>
      <c r="C35" s="36"/>
      <c r="D35" s="37"/>
      <c r="E35" s="140">
        <f t="shared" ref="E35:E37" si="3">SUM(C35*D35)</f>
        <v>0</v>
      </c>
      <c r="F35" s="236"/>
      <c r="G35" s="236"/>
      <c r="H35" s="38" t="s">
        <v>51</v>
      </c>
      <c r="I35" s="39"/>
      <c r="J35" s="239"/>
      <c r="K35" s="31" t="s">
        <v>37</v>
      </c>
      <c r="L35" s="31" t="s">
        <v>39</v>
      </c>
      <c r="M35" s="54"/>
      <c r="N35" s="49"/>
      <c r="O35" s="49"/>
      <c r="P35" s="57"/>
    </row>
    <row r="36" spans="2:16" s="3" customFormat="1" ht="17.25" customHeight="1">
      <c r="B36" s="35" t="str">
        <f t="shared" si="2"/>
        <v>단추2</v>
      </c>
      <c r="C36" s="36"/>
      <c r="D36" s="37"/>
      <c r="E36" s="140">
        <f t="shared" si="3"/>
        <v>0</v>
      </c>
      <c r="F36" s="236"/>
      <c r="G36" s="236"/>
      <c r="H36" s="38" t="s">
        <v>76</v>
      </c>
      <c r="I36" s="39"/>
      <c r="J36" s="239"/>
      <c r="K36" s="31" t="s">
        <v>31</v>
      </c>
      <c r="L36" s="31" t="s">
        <v>41</v>
      </c>
      <c r="M36" s="54"/>
      <c r="N36" s="49"/>
      <c r="O36" s="49"/>
      <c r="P36" s="57"/>
    </row>
    <row r="37" spans="2:16" s="3" customFormat="1" ht="17.25" customHeight="1">
      <c r="B37" s="35" t="str">
        <f t="shared" si="2"/>
        <v>테이프</v>
      </c>
      <c r="C37" s="36"/>
      <c r="D37" s="37"/>
      <c r="E37" s="140">
        <f t="shared" si="3"/>
        <v>0</v>
      </c>
      <c r="F37" s="236"/>
      <c r="G37" s="236"/>
      <c r="H37" s="38" t="s">
        <v>66</v>
      </c>
      <c r="I37" s="39"/>
      <c r="J37" s="239"/>
      <c r="K37" s="31" t="s">
        <v>56</v>
      </c>
      <c r="L37" s="31" t="s">
        <v>40</v>
      </c>
      <c r="M37" s="54"/>
      <c r="N37" s="49"/>
      <c r="O37" s="49"/>
      <c r="P37" s="57"/>
    </row>
    <row r="38" spans="2:16" s="3" customFormat="1" ht="17.25" customHeight="1">
      <c r="B38" s="35" t="str">
        <f t="shared" si="2"/>
        <v>패드</v>
      </c>
      <c r="C38" s="36"/>
      <c r="D38" s="37"/>
      <c r="E38" s="140">
        <f>SUM(C38*D38)</f>
        <v>0</v>
      </c>
      <c r="F38" s="236"/>
      <c r="G38" s="236"/>
      <c r="H38" s="38" t="s">
        <v>72</v>
      </c>
      <c r="I38" s="39"/>
      <c r="J38" s="239"/>
      <c r="K38" s="31" t="s">
        <v>55</v>
      </c>
      <c r="L38" s="31" t="s">
        <v>55</v>
      </c>
      <c r="M38" s="55"/>
      <c r="N38" s="50"/>
      <c r="O38" s="50"/>
      <c r="P38" s="57"/>
    </row>
    <row r="39" spans="2:16" s="3" customFormat="1" ht="17.25" customHeight="1">
      <c r="B39" s="35" t="str">
        <f t="shared" si="2"/>
        <v>마꾸라지</v>
      </c>
      <c r="C39" s="40"/>
      <c r="D39" s="41"/>
      <c r="E39" s="141">
        <f>SUM(C39*D39)</f>
        <v>0</v>
      </c>
      <c r="F39" s="236"/>
      <c r="G39" s="236"/>
      <c r="H39" s="42" t="s">
        <v>185</v>
      </c>
      <c r="I39" s="115"/>
      <c r="J39" s="239"/>
      <c r="K39" s="31"/>
      <c r="L39" s="48"/>
      <c r="M39" s="55"/>
      <c r="N39" s="50"/>
      <c r="O39" s="50"/>
      <c r="P39" s="57"/>
    </row>
    <row r="40" spans="2:16" s="3" customFormat="1" ht="17.25" customHeight="1">
      <c r="B40" s="35" t="str">
        <f t="shared" si="2"/>
        <v>지퍼</v>
      </c>
      <c r="C40" s="40"/>
      <c r="D40" s="41"/>
      <c r="E40" s="141">
        <f>SUM(C40*D40)</f>
        <v>0</v>
      </c>
      <c r="F40" s="236"/>
      <c r="G40" s="236"/>
      <c r="H40" s="42" t="s">
        <v>143</v>
      </c>
      <c r="I40" s="115">
        <v>120</v>
      </c>
      <c r="J40" s="239"/>
      <c r="K40" s="52"/>
      <c r="L40" s="48"/>
      <c r="M40" s="55"/>
      <c r="N40" s="50"/>
      <c r="O40" s="50"/>
      <c r="P40" s="57"/>
    </row>
    <row r="41" spans="2:16" s="3" customFormat="1" ht="17.25" customHeight="1">
      <c r="B41" s="35" t="str">
        <f t="shared" si="2"/>
        <v>심지</v>
      </c>
      <c r="C41" s="40"/>
      <c r="D41" s="41"/>
      <c r="E41" s="141">
        <f>SUM(C41*D41)</f>
        <v>0</v>
      </c>
      <c r="F41" s="237"/>
      <c r="G41" s="237"/>
      <c r="H41" s="42"/>
      <c r="I41" s="115"/>
      <c r="J41" s="239"/>
      <c r="K41" s="52"/>
      <c r="L41" s="48"/>
      <c r="M41" s="55"/>
      <c r="N41" s="50"/>
      <c r="O41" s="50"/>
      <c r="P41" s="57"/>
    </row>
    <row r="42" spans="2:16" s="3" customFormat="1" ht="18" customHeight="1" thickBot="1">
      <c r="B42" s="142" t="s">
        <v>61</v>
      </c>
      <c r="C42" s="143"/>
      <c r="D42" s="144"/>
      <c r="E42" s="43">
        <f>SUM(E31:E41)</f>
        <v>11750</v>
      </c>
      <c r="F42" s="43">
        <f>SUM(F32)</f>
        <v>3000</v>
      </c>
      <c r="G42" s="43">
        <f>SUM(G32)</f>
        <v>6000</v>
      </c>
      <c r="H42" s="44" t="s">
        <v>61</v>
      </c>
      <c r="I42" s="45">
        <f>SUM(I32:I41)</f>
        <v>120</v>
      </c>
      <c r="J42" s="240"/>
      <c r="K42" s="46"/>
      <c r="L42" s="47"/>
      <c r="M42" s="58"/>
      <c r="N42" s="59"/>
      <c r="O42" s="59"/>
      <c r="P42" s="60"/>
    </row>
    <row r="43" spans="2:16" ht="12" customHeight="1" thickBot="1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6" s="3" customFormat="1" ht="17.25" customHeight="1">
      <c r="B44" s="407" t="s">
        <v>166</v>
      </c>
      <c r="C44" s="408"/>
      <c r="D44" s="222"/>
      <c r="E44" s="222"/>
      <c r="F44" s="409" t="s">
        <v>167</v>
      </c>
      <c r="G44" s="409"/>
      <c r="H44" s="409"/>
      <c r="I44" s="410" t="s">
        <v>168</v>
      </c>
      <c r="J44" s="410"/>
      <c r="K44" s="410"/>
      <c r="L44" s="395" t="s">
        <v>81</v>
      </c>
      <c r="M44" s="241"/>
      <c r="N44" s="241"/>
      <c r="O44" s="241"/>
      <c r="P44" s="242"/>
    </row>
    <row r="45" spans="2:16" s="3" customFormat="1" ht="17.25" customHeight="1">
      <c r="B45" s="411"/>
      <c r="C45" s="396"/>
      <c r="D45" s="225" t="s">
        <v>71</v>
      </c>
      <c r="E45" s="225"/>
      <c r="F45" s="385">
        <f>E42</f>
        <v>11750</v>
      </c>
      <c r="G45" s="385"/>
      <c r="H45" s="385"/>
      <c r="I45" s="385">
        <f>E42</f>
        <v>11750</v>
      </c>
      <c r="J45" s="385"/>
      <c r="K45" s="385"/>
      <c r="L45" s="243"/>
      <c r="M45" s="243"/>
      <c r="N45" s="243"/>
      <c r="O45" s="243"/>
      <c r="P45" s="244"/>
    </row>
    <row r="46" spans="2:16" s="3" customFormat="1" ht="17.25" customHeight="1">
      <c r="B46" s="411"/>
      <c r="C46" s="396"/>
      <c r="D46" s="225" t="s">
        <v>2</v>
      </c>
      <c r="E46" s="225"/>
      <c r="F46" s="385">
        <f>I42</f>
        <v>120</v>
      </c>
      <c r="G46" s="385"/>
      <c r="H46" s="385"/>
      <c r="I46" s="385">
        <f>I42</f>
        <v>120</v>
      </c>
      <c r="J46" s="385"/>
      <c r="K46" s="385"/>
      <c r="L46" s="245"/>
      <c r="M46" s="245"/>
      <c r="N46" s="245"/>
      <c r="O46" s="245"/>
      <c r="P46" s="246"/>
    </row>
    <row r="47" spans="2:16" s="3" customFormat="1" ht="17.25" customHeight="1">
      <c r="B47" s="411"/>
      <c r="C47" s="396"/>
      <c r="D47" s="225" t="s">
        <v>69</v>
      </c>
      <c r="E47" s="225"/>
      <c r="F47" s="386">
        <f>G42</f>
        <v>6000</v>
      </c>
      <c r="G47" s="386"/>
      <c r="H47" s="386"/>
      <c r="I47" s="386">
        <f>G42</f>
        <v>6000</v>
      </c>
      <c r="J47" s="386"/>
      <c r="K47" s="386"/>
      <c r="L47" s="245"/>
      <c r="M47" s="245"/>
      <c r="N47" s="245"/>
      <c r="O47" s="245"/>
      <c r="P47" s="246"/>
    </row>
    <row r="48" spans="2:16" s="3" customFormat="1" ht="17.25" customHeight="1">
      <c r="B48" s="411"/>
      <c r="C48" s="396"/>
      <c r="D48" s="225" t="s">
        <v>70</v>
      </c>
      <c r="E48" s="225"/>
      <c r="F48" s="387">
        <f>F42</f>
        <v>3000</v>
      </c>
      <c r="G48" s="387"/>
      <c r="H48" s="387"/>
      <c r="I48" s="387">
        <f>F42</f>
        <v>3000</v>
      </c>
      <c r="J48" s="387"/>
      <c r="K48" s="387"/>
      <c r="L48" s="245"/>
      <c r="M48" s="245"/>
      <c r="N48" s="245"/>
      <c r="O48" s="245"/>
      <c r="P48" s="246"/>
    </row>
    <row r="49" spans="2:16" s="3" customFormat="1" ht="17.25" customHeight="1">
      <c r="B49" s="411"/>
      <c r="C49" s="396"/>
      <c r="D49" s="225" t="s">
        <v>5</v>
      </c>
      <c r="E49" s="225"/>
      <c r="F49" s="387">
        <f>SUM(F45:G48)</f>
        <v>20870</v>
      </c>
      <c r="G49" s="387"/>
      <c r="H49" s="387"/>
      <c r="I49" s="387">
        <f>SUM(I45:J48)</f>
        <v>20870</v>
      </c>
      <c r="J49" s="387"/>
      <c r="K49" s="387"/>
      <c r="L49" s="245"/>
      <c r="M49" s="245"/>
      <c r="N49" s="245"/>
      <c r="O49" s="245"/>
      <c r="P49" s="246"/>
    </row>
    <row r="50" spans="2:16" s="3" customFormat="1" ht="17.25" customHeight="1">
      <c r="B50" s="411"/>
      <c r="C50" s="396"/>
      <c r="D50" s="225" t="s">
        <v>6</v>
      </c>
      <c r="E50" s="225"/>
      <c r="F50" s="388">
        <f>SUM(F49*0.1)</f>
        <v>2087</v>
      </c>
      <c r="G50" s="388"/>
      <c r="H50" s="388"/>
      <c r="I50" s="388">
        <f>SUM(I49*0.1)</f>
        <v>2087</v>
      </c>
      <c r="J50" s="388"/>
      <c r="K50" s="388"/>
      <c r="L50" s="245"/>
      <c r="M50" s="245"/>
      <c r="N50" s="245"/>
      <c r="O50" s="245"/>
      <c r="P50" s="246"/>
    </row>
    <row r="51" spans="2:16" s="3" customFormat="1" ht="17.25" customHeight="1">
      <c r="B51" s="411"/>
      <c r="C51" s="396"/>
      <c r="D51" s="228" t="s">
        <v>7</v>
      </c>
      <c r="E51" s="228"/>
      <c r="F51" s="389">
        <f>SUM(F49:G50)</f>
        <v>22957</v>
      </c>
      <c r="G51" s="389"/>
      <c r="H51" s="389"/>
      <c r="I51" s="389">
        <f>SUM(I49:J50)</f>
        <v>22957</v>
      </c>
      <c r="J51" s="389"/>
      <c r="K51" s="389"/>
      <c r="L51" s="245"/>
      <c r="M51" s="245"/>
      <c r="N51" s="245"/>
      <c r="O51" s="245"/>
      <c r="P51" s="246"/>
    </row>
    <row r="52" spans="2:16" s="3" customFormat="1" ht="17.25" customHeight="1">
      <c r="B52" s="411"/>
      <c r="C52" s="396"/>
      <c r="D52" s="225" t="s">
        <v>8</v>
      </c>
      <c r="E52" s="225"/>
      <c r="F52" s="390">
        <v>60</v>
      </c>
      <c r="G52" s="390"/>
      <c r="H52" s="390"/>
      <c r="I52" s="397">
        <v>60</v>
      </c>
      <c r="J52" s="397"/>
      <c r="K52" s="397"/>
      <c r="L52" s="245"/>
      <c r="M52" s="245"/>
      <c r="N52" s="245"/>
      <c r="O52" s="245"/>
      <c r="P52" s="246"/>
    </row>
    <row r="53" spans="2:16" s="3" customFormat="1" ht="17.25" customHeight="1">
      <c r="B53" s="411"/>
      <c r="C53" s="396"/>
      <c r="D53" s="227" t="s">
        <v>161</v>
      </c>
      <c r="E53" s="227"/>
      <c r="F53" s="391">
        <f>SUM(F51*F52)</f>
        <v>1377420</v>
      </c>
      <c r="G53" s="391"/>
      <c r="H53" s="391"/>
      <c r="I53" s="391">
        <f>SUM(I51*I52)</f>
        <v>1377420</v>
      </c>
      <c r="J53" s="391"/>
      <c r="K53" s="391"/>
      <c r="L53" s="245"/>
      <c r="M53" s="245"/>
      <c r="N53" s="245"/>
      <c r="O53" s="245"/>
      <c r="P53" s="246"/>
    </row>
    <row r="54" spans="2:16" s="3" customFormat="1" ht="17.25" customHeight="1">
      <c r="B54" s="411"/>
      <c r="C54" s="396"/>
      <c r="D54" s="225" t="s">
        <v>162</v>
      </c>
      <c r="E54" s="225"/>
      <c r="F54" s="392">
        <f>1-(F51/F55)</f>
        <v>0.30433333333333334</v>
      </c>
      <c r="G54" s="392"/>
      <c r="H54" s="392"/>
      <c r="I54" s="392">
        <f>1-(I51/I55)</f>
        <v>0.36230555555555555</v>
      </c>
      <c r="J54" s="392"/>
      <c r="K54" s="392"/>
      <c r="L54" s="245"/>
      <c r="M54" s="245"/>
      <c r="N54" s="245"/>
      <c r="O54" s="245"/>
      <c r="P54" s="246"/>
    </row>
    <row r="55" spans="2:16" s="3" customFormat="1" ht="17.25" customHeight="1">
      <c r="B55" s="411"/>
      <c r="C55" s="396"/>
      <c r="D55" s="380" t="s">
        <v>9</v>
      </c>
      <c r="E55" s="381"/>
      <c r="F55" s="393">
        <v>33000</v>
      </c>
      <c r="G55" s="393"/>
      <c r="H55" s="393"/>
      <c r="I55" s="393">
        <v>36000</v>
      </c>
      <c r="J55" s="393"/>
      <c r="K55" s="393"/>
      <c r="L55" s="245"/>
      <c r="M55" s="245"/>
      <c r="N55" s="245"/>
      <c r="O55" s="245"/>
      <c r="P55" s="246"/>
    </row>
    <row r="56" spans="2:16" s="3" customFormat="1" ht="17.25" customHeight="1">
      <c r="B56" s="411"/>
      <c r="C56" s="396"/>
      <c r="D56" s="226" t="s">
        <v>85</v>
      </c>
      <c r="E56" s="226"/>
      <c r="F56" s="394">
        <f>F55*F52</f>
        <v>1980000</v>
      </c>
      <c r="G56" s="394"/>
      <c r="H56" s="394"/>
      <c r="I56" s="394">
        <f>I55*I52</f>
        <v>2160000</v>
      </c>
      <c r="J56" s="394"/>
      <c r="K56" s="394"/>
      <c r="L56" s="245"/>
      <c r="M56" s="245"/>
      <c r="N56" s="245"/>
      <c r="O56" s="245"/>
      <c r="P56" s="246"/>
    </row>
    <row r="57" spans="2:16" s="3" customFormat="1" ht="17.25" customHeight="1" thickBot="1">
      <c r="B57" s="412"/>
      <c r="C57" s="413"/>
      <c r="D57" s="414" t="s">
        <v>186</v>
      </c>
      <c r="E57" s="414"/>
      <c r="F57" s="415">
        <f>F56-F53</f>
        <v>602580</v>
      </c>
      <c r="G57" s="415"/>
      <c r="H57" s="415"/>
      <c r="I57" s="415">
        <f>I56-I53</f>
        <v>782580</v>
      </c>
      <c r="J57" s="415"/>
      <c r="K57" s="415"/>
      <c r="L57" s="247"/>
      <c r="M57" s="247"/>
      <c r="N57" s="247"/>
      <c r="O57" s="247"/>
      <c r="P57" s="248"/>
    </row>
    <row r="58" spans="2:16" s="3" customFormat="1" ht="17.25" customHeight="1">
      <c r="F58" s="382" t="s">
        <v>159</v>
      </c>
      <c r="G58" s="383"/>
      <c r="H58" s="384"/>
      <c r="I58" s="382" t="s">
        <v>160</v>
      </c>
      <c r="J58" s="383"/>
      <c r="K58" s="384"/>
    </row>
    <row r="59" spans="2:16" s="3" customFormat="1"/>
    <row r="60" spans="2:16" s="3" customFormat="1" ht="17.25" thickBo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6" ht="21" thickBot="1">
      <c r="B61" s="145">
        <f>K23</f>
        <v>0</v>
      </c>
      <c r="C61" s="354"/>
      <c r="D61" s="354"/>
      <c r="E61" s="360"/>
      <c r="F61" s="364" t="s">
        <v>148</v>
      </c>
      <c r="G61" s="355"/>
      <c r="H61" s="355"/>
      <c r="I61" s="356"/>
    </row>
    <row r="62" spans="2:16">
      <c r="B62" s="347"/>
      <c r="C62" s="357" t="s">
        <v>60</v>
      </c>
      <c r="D62" s="358" t="s">
        <v>84</v>
      </c>
      <c r="E62" s="361" t="s">
        <v>83</v>
      </c>
      <c r="F62" s="365"/>
      <c r="G62" s="357" t="s">
        <v>60</v>
      </c>
      <c r="H62" s="357" t="s">
        <v>84</v>
      </c>
      <c r="I62" s="359" t="s">
        <v>83</v>
      </c>
    </row>
    <row r="63" spans="2:16">
      <c r="B63" s="348" t="str">
        <f>B32</f>
        <v>메인원단 1</v>
      </c>
      <c r="C63" s="134">
        <f>D32</f>
        <v>1.3</v>
      </c>
      <c r="D63" s="134">
        <f>P23</f>
        <v>0</v>
      </c>
      <c r="E63" s="362">
        <f>SUM(C63*D63)</f>
        <v>0</v>
      </c>
      <c r="F63" s="366" t="s">
        <v>140</v>
      </c>
      <c r="G63" s="134">
        <v>2.5</v>
      </c>
      <c r="H63" s="134">
        <v>0</v>
      </c>
      <c r="I63" s="351">
        <v>50</v>
      </c>
    </row>
    <row r="64" spans="2:16">
      <c r="B64" s="348" t="str">
        <f>B33</f>
        <v>메인원단 2</v>
      </c>
      <c r="C64" s="134">
        <f>D33</f>
        <v>0.4</v>
      </c>
      <c r="D64" s="134">
        <f>P23</f>
        <v>0</v>
      </c>
      <c r="E64" s="362">
        <f t="shared" ref="E64:E71" si="4">SUM(C64*D64)</f>
        <v>0</v>
      </c>
      <c r="F64" s="366" t="s">
        <v>141</v>
      </c>
      <c r="G64" s="134">
        <v>0</v>
      </c>
      <c r="H64" s="134">
        <v>0</v>
      </c>
      <c r="I64" s="351">
        <v>0</v>
      </c>
    </row>
    <row r="65" spans="2:9">
      <c r="B65" s="348" t="str">
        <f>B34</f>
        <v>안감</v>
      </c>
      <c r="C65" s="134">
        <f>D34</f>
        <v>0</v>
      </c>
      <c r="D65" s="134">
        <f>P23</f>
        <v>0</v>
      </c>
      <c r="E65" s="362">
        <f t="shared" si="4"/>
        <v>0</v>
      </c>
      <c r="F65" s="366" t="s">
        <v>142</v>
      </c>
      <c r="G65" s="134">
        <v>2</v>
      </c>
      <c r="H65" s="134">
        <v>0</v>
      </c>
      <c r="I65" s="351">
        <v>40</v>
      </c>
    </row>
    <row r="66" spans="2:9">
      <c r="B66" s="348" t="str">
        <f>B35</f>
        <v>단추1</v>
      </c>
      <c r="C66" s="134">
        <f>D35</f>
        <v>0</v>
      </c>
      <c r="D66" s="134">
        <f>P23</f>
        <v>0</v>
      </c>
      <c r="E66" s="362">
        <f t="shared" si="4"/>
        <v>0</v>
      </c>
      <c r="F66" s="366" t="s">
        <v>138</v>
      </c>
      <c r="G66" s="134">
        <v>7</v>
      </c>
      <c r="H66" s="134">
        <v>0</v>
      </c>
      <c r="I66" s="351">
        <v>140</v>
      </c>
    </row>
    <row r="67" spans="2:9">
      <c r="B67" s="348" t="str">
        <f>B36</f>
        <v>단추2</v>
      </c>
      <c r="C67" s="134">
        <f>D36</f>
        <v>0</v>
      </c>
      <c r="D67" s="134">
        <f>P23</f>
        <v>0</v>
      </c>
      <c r="E67" s="362">
        <f t="shared" si="4"/>
        <v>0</v>
      </c>
      <c r="F67" s="366" t="s">
        <v>137</v>
      </c>
      <c r="G67" s="134">
        <v>2</v>
      </c>
      <c r="H67" s="134">
        <v>0</v>
      </c>
      <c r="I67" s="351">
        <v>40</v>
      </c>
    </row>
    <row r="68" spans="2:9">
      <c r="B68" s="348" t="str">
        <f>B37</f>
        <v>테이프</v>
      </c>
      <c r="C68" s="134">
        <f>D37</f>
        <v>0</v>
      </c>
      <c r="D68" s="134">
        <f>P23</f>
        <v>0</v>
      </c>
      <c r="E68" s="362">
        <f t="shared" si="4"/>
        <v>0</v>
      </c>
      <c r="F68" s="366" t="s">
        <v>139</v>
      </c>
      <c r="G68" s="134">
        <v>10</v>
      </c>
      <c r="H68" s="134">
        <v>0</v>
      </c>
      <c r="I68" s="351">
        <v>200</v>
      </c>
    </row>
    <row r="69" spans="2:9">
      <c r="B69" s="348" t="str">
        <f>B38</f>
        <v>패드</v>
      </c>
      <c r="C69" s="134">
        <f>D38</f>
        <v>0</v>
      </c>
      <c r="D69" s="134">
        <f>P23</f>
        <v>0</v>
      </c>
      <c r="E69" s="362">
        <f t="shared" si="4"/>
        <v>0</v>
      </c>
      <c r="F69" s="366" t="s">
        <v>127</v>
      </c>
      <c r="G69" s="134">
        <v>2</v>
      </c>
      <c r="H69" s="134">
        <v>0</v>
      </c>
      <c r="I69" s="351">
        <v>40</v>
      </c>
    </row>
    <row r="70" spans="2:9">
      <c r="B70" s="348" t="str">
        <f>B39</f>
        <v>마꾸라지</v>
      </c>
      <c r="C70" s="134">
        <f>D39</f>
        <v>0</v>
      </c>
      <c r="D70" s="134">
        <f>P23</f>
        <v>0</v>
      </c>
      <c r="E70" s="362">
        <f t="shared" si="4"/>
        <v>0</v>
      </c>
      <c r="F70" s="366" t="s">
        <v>128</v>
      </c>
      <c r="G70" s="134">
        <v>2</v>
      </c>
      <c r="H70" s="134">
        <v>0</v>
      </c>
      <c r="I70" s="351">
        <v>40</v>
      </c>
    </row>
    <row r="71" spans="2:9">
      <c r="B71" s="349" t="str">
        <f>B41</f>
        <v>심지</v>
      </c>
      <c r="C71" s="134">
        <f>D41</f>
        <v>0</v>
      </c>
      <c r="D71" s="134">
        <f>P23</f>
        <v>0</v>
      </c>
      <c r="E71" s="362">
        <f t="shared" si="4"/>
        <v>0</v>
      </c>
      <c r="F71" s="366" t="s">
        <v>126</v>
      </c>
      <c r="G71" s="134">
        <v>1.7</v>
      </c>
      <c r="H71" s="134">
        <v>0</v>
      </c>
      <c r="I71" s="351">
        <v>34</v>
      </c>
    </row>
    <row r="72" spans="2:9" ht="17.25" thickBot="1">
      <c r="B72" s="350"/>
      <c r="C72" s="352"/>
      <c r="D72" s="352">
        <f>P23</f>
        <v>0</v>
      </c>
      <c r="E72" s="363"/>
      <c r="F72" s="367"/>
      <c r="G72" s="352"/>
      <c r="H72" s="352">
        <v>0</v>
      </c>
      <c r="I72" s="353"/>
    </row>
  </sheetData>
  <mergeCells count="97">
    <mergeCell ref="F44:H44"/>
    <mergeCell ref="I44:K44"/>
    <mergeCell ref="I58:K58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I45:K45"/>
    <mergeCell ref="I46:K46"/>
    <mergeCell ref="I47:K47"/>
    <mergeCell ref="I48:K48"/>
    <mergeCell ref="I49:K49"/>
    <mergeCell ref="I50:K50"/>
    <mergeCell ref="I51:K51"/>
    <mergeCell ref="I52:K52"/>
    <mergeCell ref="I53:K53"/>
    <mergeCell ref="G29:J29"/>
    <mergeCell ref="G28:J28"/>
    <mergeCell ref="G26:J26"/>
    <mergeCell ref="G25:J25"/>
    <mergeCell ref="G24:J24"/>
    <mergeCell ref="G23:J23"/>
    <mergeCell ref="H31:I31"/>
    <mergeCell ref="K31:P31"/>
    <mergeCell ref="F32:F41"/>
    <mergeCell ref="G32:G41"/>
    <mergeCell ref="J32:J42"/>
    <mergeCell ref="L44:P44"/>
    <mergeCell ref="L45:P57"/>
    <mergeCell ref="I54:K54"/>
    <mergeCell ref="I55:K55"/>
    <mergeCell ref="I56:K56"/>
    <mergeCell ref="I57:K57"/>
    <mergeCell ref="D57:E57"/>
    <mergeCell ref="D55:E55"/>
    <mergeCell ref="D56:E56"/>
    <mergeCell ref="D53:E53"/>
    <mergeCell ref="D54:E54"/>
    <mergeCell ref="D46:E46"/>
    <mergeCell ref="D51:E51"/>
    <mergeCell ref="D52:E52"/>
    <mergeCell ref="D49:E49"/>
    <mergeCell ref="D50:E50"/>
    <mergeCell ref="L5:P5"/>
    <mergeCell ref="G6:H6"/>
    <mergeCell ref="N18:P18"/>
    <mergeCell ref="N15:P15"/>
    <mergeCell ref="N16:P16"/>
    <mergeCell ref="N17:P17"/>
    <mergeCell ref="B27:E27"/>
    <mergeCell ref="G27:J27"/>
    <mergeCell ref="B44:C57"/>
    <mergeCell ref="D44:E44"/>
    <mergeCell ref="D47:E47"/>
    <mergeCell ref="D48:E48"/>
    <mergeCell ref="D45:E45"/>
    <mergeCell ref="B28:E28"/>
    <mergeCell ref="B29:E29"/>
    <mergeCell ref="B24:E24"/>
    <mergeCell ref="B25:E25"/>
    <mergeCell ref="B26:E26"/>
    <mergeCell ref="N19:P19"/>
    <mergeCell ref="N20:P20"/>
    <mergeCell ref="F21:J21"/>
    <mergeCell ref="K21:P21"/>
    <mergeCell ref="G22:J22"/>
    <mergeCell ref="B42:D42"/>
    <mergeCell ref="F61:I61"/>
    <mergeCell ref="B61:E61"/>
    <mergeCell ref="L6:P6"/>
    <mergeCell ref="C8:E8"/>
    <mergeCell ref="G8:P8"/>
    <mergeCell ref="B9:E23"/>
    <mergeCell ref="F9:P9"/>
    <mergeCell ref="N10:P10"/>
    <mergeCell ref="N11:P11"/>
    <mergeCell ref="N12:P12"/>
    <mergeCell ref="N13:P13"/>
    <mergeCell ref="N14:P14"/>
    <mergeCell ref="B2:F6"/>
    <mergeCell ref="G2:H2"/>
    <mergeCell ref="L2:P2"/>
    <mergeCell ref="G3:H3"/>
    <mergeCell ref="L3:P3"/>
    <mergeCell ref="G4:H4"/>
    <mergeCell ref="L4:P4"/>
    <mergeCell ref="G5:H5"/>
  </mergeCells>
  <phoneticPr fontId="2" type="noConversion"/>
  <pageMargins left="0.2" right="0.19" top="0.42" bottom="0.16" header="0.14000000000000001" footer="0.14000000000000001"/>
  <pageSetup paperSize="9" scale="60" orientation="landscape" verticalDpi="4294967293" r:id="rId1"/>
  <colBreaks count="1" manualBreakCount="1">
    <brk id="17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topLeftCell="A21" zoomScaleSheetLayoutView="85" workbookViewId="0">
      <selection activeCell="G12" sqref="G12:J12"/>
    </sheetView>
  </sheetViews>
  <sheetFormatPr defaultColWidth="11.44140625" defaultRowHeight="16.5"/>
  <cols>
    <col min="1" max="1" width="1.44140625" style="1" customWidth="1"/>
    <col min="2" max="2" width="13.77734375" style="1" customWidth="1"/>
    <col min="3" max="3" width="10" style="1" customWidth="1"/>
    <col min="4" max="4" width="8.6640625" style="1" customWidth="1"/>
    <col min="5" max="5" width="17" style="1" customWidth="1"/>
    <col min="6" max="6" width="14" style="1" customWidth="1"/>
    <col min="7" max="7" width="15.77734375" style="1" customWidth="1"/>
    <col min="8" max="8" width="13.6640625" style="1" customWidth="1"/>
    <col min="9" max="9" width="12.77734375" style="1" customWidth="1"/>
    <col min="10" max="10" width="12.44140625" style="1" customWidth="1"/>
    <col min="11" max="11" width="14.33203125" style="1" customWidth="1"/>
    <col min="12" max="12" width="13.77734375" style="1" customWidth="1"/>
    <col min="13" max="15" width="11.44140625" style="1"/>
    <col min="16" max="16" width="15.44140625" style="1" customWidth="1"/>
    <col min="17" max="17" width="6" style="1" customWidth="1"/>
    <col min="18" max="16384" width="11.44140625" style="1"/>
  </cols>
  <sheetData>
    <row r="1" spans="2:16" ht="17.25" thickBo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2:16" ht="15.75" customHeight="1">
      <c r="B2" s="173" t="s">
        <v>184</v>
      </c>
      <c r="C2" s="174"/>
      <c r="D2" s="174"/>
      <c r="E2" s="174"/>
      <c r="F2" s="175"/>
      <c r="G2" s="182"/>
      <c r="H2" s="183"/>
      <c r="I2" s="5"/>
      <c r="J2" s="111" t="s">
        <v>16</v>
      </c>
      <c r="K2" s="111" t="s">
        <v>17</v>
      </c>
      <c r="L2" s="184" t="s">
        <v>20</v>
      </c>
      <c r="M2" s="184"/>
      <c r="N2" s="185"/>
      <c r="O2" s="185"/>
      <c r="P2" s="186"/>
    </row>
    <row r="3" spans="2:16" ht="21" customHeight="1">
      <c r="B3" s="176"/>
      <c r="C3" s="177"/>
      <c r="D3" s="177"/>
      <c r="E3" s="177"/>
      <c r="F3" s="178"/>
      <c r="G3" s="187" t="s">
        <v>150</v>
      </c>
      <c r="H3" s="188"/>
      <c r="I3" s="6" t="s">
        <v>58</v>
      </c>
      <c r="J3" s="112" t="s">
        <v>18</v>
      </c>
      <c r="K3" s="112" t="s">
        <v>19</v>
      </c>
      <c r="L3" s="189" t="s">
        <v>50</v>
      </c>
      <c r="M3" s="189"/>
      <c r="N3" s="190"/>
      <c r="O3" s="190"/>
      <c r="P3" s="191"/>
    </row>
    <row r="4" spans="2:16" ht="20.25" customHeight="1">
      <c r="B4" s="176"/>
      <c r="C4" s="177"/>
      <c r="D4" s="177"/>
      <c r="E4" s="177"/>
      <c r="F4" s="178"/>
      <c r="G4" s="192" t="s">
        <v>151</v>
      </c>
      <c r="H4" s="193"/>
      <c r="I4" s="6" t="s">
        <v>59</v>
      </c>
      <c r="J4" s="113"/>
      <c r="K4" s="113"/>
      <c r="L4" s="194"/>
      <c r="M4" s="194"/>
      <c r="N4" s="195"/>
      <c r="O4" s="195"/>
      <c r="P4" s="196"/>
    </row>
    <row r="5" spans="2:16" ht="20.25" customHeight="1">
      <c r="B5" s="176"/>
      <c r="C5" s="177"/>
      <c r="D5" s="177"/>
      <c r="E5" s="177"/>
      <c r="F5" s="178"/>
      <c r="G5" s="187" t="s">
        <v>57</v>
      </c>
      <c r="H5" s="188"/>
      <c r="I5" s="6" t="s">
        <v>53</v>
      </c>
      <c r="J5" s="113"/>
      <c r="K5" s="113"/>
      <c r="L5" s="194"/>
      <c r="M5" s="194"/>
      <c r="N5" s="195"/>
      <c r="O5" s="195"/>
      <c r="P5" s="196"/>
    </row>
    <row r="6" spans="2:16" ht="20.25" customHeight="1" thickBot="1">
      <c r="B6" s="179"/>
      <c r="C6" s="180"/>
      <c r="D6" s="180"/>
      <c r="E6" s="180"/>
      <c r="F6" s="181"/>
      <c r="G6" s="251" t="s">
        <v>152</v>
      </c>
      <c r="H6" s="252"/>
      <c r="I6" s="7" t="s">
        <v>54</v>
      </c>
      <c r="J6" s="109"/>
      <c r="K6" s="109"/>
      <c r="L6" s="146"/>
      <c r="M6" s="146"/>
      <c r="N6" s="147"/>
      <c r="O6" s="147"/>
      <c r="P6" s="148"/>
    </row>
    <row r="7" spans="2:16" s="2" customFormat="1" ht="9.75" customHeight="1" thickBot="1">
      <c r="B7" s="110"/>
      <c r="C7" s="110"/>
      <c r="D7" s="110"/>
      <c r="E7" s="110"/>
      <c r="F7" s="110"/>
      <c r="G7" s="110"/>
      <c r="H7" s="110"/>
      <c r="I7" s="8"/>
      <c r="J7" s="8"/>
      <c r="K7" s="8"/>
      <c r="L7" s="8"/>
      <c r="M7" s="8"/>
      <c r="N7" s="8"/>
      <c r="O7" s="8"/>
      <c r="P7" s="8"/>
    </row>
    <row r="8" spans="2:16" ht="30" customHeight="1">
      <c r="B8" s="9" t="s">
        <v>0</v>
      </c>
      <c r="C8" s="149" t="s">
        <v>144</v>
      </c>
      <c r="D8" s="150"/>
      <c r="E8" s="151"/>
      <c r="F8" s="10" t="s">
        <v>1</v>
      </c>
      <c r="G8" s="152" t="s">
        <v>145</v>
      </c>
      <c r="H8" s="153"/>
      <c r="I8" s="153"/>
      <c r="J8" s="153"/>
      <c r="K8" s="153"/>
      <c r="L8" s="153"/>
      <c r="M8" s="153"/>
      <c r="N8" s="153"/>
      <c r="O8" s="153"/>
      <c r="P8" s="154"/>
    </row>
    <row r="9" spans="2:16" ht="21.75" customHeight="1">
      <c r="B9" s="155" t="s">
        <v>74</v>
      </c>
      <c r="C9" s="156"/>
      <c r="D9" s="156"/>
      <c r="E9" s="157"/>
      <c r="F9" s="211" t="s">
        <v>48</v>
      </c>
      <c r="G9" s="165"/>
      <c r="H9" s="165"/>
      <c r="I9" s="165"/>
      <c r="J9" s="212"/>
      <c r="K9" s="213" t="s">
        <v>80</v>
      </c>
      <c r="L9" s="214"/>
      <c r="M9" s="214"/>
      <c r="N9" s="214"/>
      <c r="O9" s="214"/>
      <c r="P9" s="215"/>
    </row>
    <row r="10" spans="2:16" ht="27" customHeight="1">
      <c r="B10" s="158"/>
      <c r="C10" s="159"/>
      <c r="D10" s="159"/>
      <c r="E10" s="160"/>
      <c r="F10" s="30" t="s">
        <v>42</v>
      </c>
      <c r="G10" s="216" t="s">
        <v>146</v>
      </c>
      <c r="H10" s="217"/>
      <c r="I10" s="217"/>
      <c r="J10" s="218"/>
      <c r="K10" s="69" t="s">
        <v>10</v>
      </c>
      <c r="L10" s="70" t="s">
        <v>12</v>
      </c>
      <c r="M10" s="69" t="s">
        <v>13</v>
      </c>
      <c r="N10" s="69" t="s">
        <v>14</v>
      </c>
      <c r="O10" s="73" t="s">
        <v>78</v>
      </c>
      <c r="P10" s="80" t="s">
        <v>79</v>
      </c>
    </row>
    <row r="11" spans="2:16" ht="27" customHeight="1">
      <c r="B11" s="158"/>
      <c r="C11" s="159"/>
      <c r="D11" s="159"/>
      <c r="E11" s="160"/>
      <c r="F11" s="32" t="s">
        <v>11</v>
      </c>
      <c r="G11" s="219" t="s">
        <v>129</v>
      </c>
      <c r="H11" s="220"/>
      <c r="I11" s="220"/>
      <c r="J11" s="221"/>
      <c r="K11" s="84" t="s">
        <v>147</v>
      </c>
      <c r="L11" s="71">
        <v>10</v>
      </c>
      <c r="M11" s="68">
        <v>10</v>
      </c>
      <c r="N11" s="68"/>
      <c r="O11" s="74"/>
      <c r="P11" s="62">
        <f>SUM(L11:O11)</f>
        <v>20</v>
      </c>
    </row>
    <row r="12" spans="2:16" ht="27" customHeight="1">
      <c r="B12" s="158"/>
      <c r="C12" s="159"/>
      <c r="D12" s="159"/>
      <c r="E12" s="160"/>
      <c r="F12" s="32" t="s">
        <v>43</v>
      </c>
      <c r="G12" s="219" t="s">
        <v>125</v>
      </c>
      <c r="H12" s="220"/>
      <c r="I12" s="220"/>
      <c r="J12" s="221"/>
      <c r="K12" s="84" t="s">
        <v>148</v>
      </c>
      <c r="L12" s="72">
        <v>10</v>
      </c>
      <c r="M12" s="67">
        <v>10</v>
      </c>
      <c r="N12" s="67"/>
      <c r="O12" s="75"/>
      <c r="P12" s="62">
        <f>SUM(L12:O12)</f>
        <v>20</v>
      </c>
    </row>
    <row r="13" spans="2:16" ht="27" customHeight="1">
      <c r="B13" s="158"/>
      <c r="C13" s="159"/>
      <c r="D13" s="159"/>
      <c r="E13" s="160"/>
      <c r="F13" s="32" t="s">
        <v>44</v>
      </c>
      <c r="G13" s="219" t="s">
        <v>130</v>
      </c>
      <c r="H13" s="220"/>
      <c r="I13" s="220"/>
      <c r="J13" s="221"/>
      <c r="K13" s="84"/>
      <c r="L13" s="72"/>
      <c r="M13" s="67"/>
      <c r="N13" s="67"/>
      <c r="O13" s="75"/>
      <c r="P13" s="62">
        <f>SUM(L13:O13)</f>
        <v>0</v>
      </c>
    </row>
    <row r="14" spans="2:16" ht="27" customHeight="1">
      <c r="B14" s="158"/>
      <c r="C14" s="159"/>
      <c r="D14" s="159"/>
      <c r="E14" s="160"/>
      <c r="F14" s="32" t="s">
        <v>45</v>
      </c>
      <c r="G14" s="219" t="s">
        <v>131</v>
      </c>
      <c r="H14" s="220"/>
      <c r="I14" s="220"/>
      <c r="J14" s="221"/>
      <c r="K14" s="82"/>
      <c r="L14" s="72"/>
      <c r="M14" s="67"/>
      <c r="N14" s="67"/>
      <c r="O14" s="75"/>
      <c r="P14" s="62">
        <f t="shared" ref="P14:P16" si="0">SUM(L14:O14)</f>
        <v>0</v>
      </c>
    </row>
    <row r="15" spans="2:16" ht="27" customHeight="1">
      <c r="B15" s="158"/>
      <c r="C15" s="159"/>
      <c r="D15" s="159"/>
      <c r="E15" s="160"/>
      <c r="F15" s="32" t="s">
        <v>46</v>
      </c>
      <c r="G15" s="219" t="s">
        <v>132</v>
      </c>
      <c r="H15" s="220"/>
      <c r="I15" s="220"/>
      <c r="J15" s="221"/>
      <c r="K15" s="83"/>
      <c r="L15" s="72"/>
      <c r="M15" s="67"/>
      <c r="N15" s="67"/>
      <c r="O15" s="75"/>
      <c r="P15" s="62">
        <f t="shared" si="0"/>
        <v>0</v>
      </c>
    </row>
    <row r="16" spans="2:16" ht="27" customHeight="1">
      <c r="B16" s="158"/>
      <c r="C16" s="159"/>
      <c r="D16" s="159"/>
      <c r="E16" s="160"/>
      <c r="F16" s="32" t="s">
        <v>51</v>
      </c>
      <c r="G16" s="219" t="s">
        <v>133</v>
      </c>
      <c r="H16" s="220"/>
      <c r="I16" s="220"/>
      <c r="J16" s="221"/>
      <c r="K16" s="83"/>
      <c r="L16" s="76"/>
      <c r="M16" s="77"/>
      <c r="N16" s="78"/>
      <c r="O16" s="79"/>
      <c r="P16" s="81">
        <f t="shared" si="0"/>
        <v>0</v>
      </c>
    </row>
    <row r="17" spans="2:16" ht="27" customHeight="1" thickBot="1">
      <c r="B17" s="158"/>
      <c r="C17" s="159"/>
      <c r="D17" s="159"/>
      <c r="E17" s="160"/>
      <c r="F17" s="33" t="s">
        <v>52</v>
      </c>
      <c r="G17" s="229" t="s">
        <v>75</v>
      </c>
      <c r="H17" s="230"/>
      <c r="I17" s="230"/>
      <c r="J17" s="231"/>
      <c r="K17" s="61" t="s">
        <v>61</v>
      </c>
      <c r="L17" s="64">
        <f>SUM(L9:L15)</f>
        <v>20</v>
      </c>
      <c r="M17" s="64">
        <f>SUM(M9:M15)</f>
        <v>20</v>
      </c>
      <c r="N17" s="64">
        <f>SUM(N9:N15)</f>
        <v>0</v>
      </c>
      <c r="O17" s="64">
        <f t="shared" ref="O17" si="1">SUM(O9:O15)</f>
        <v>0</v>
      </c>
      <c r="P17" s="63">
        <f>SUM(P9:R15)</f>
        <v>40</v>
      </c>
    </row>
    <row r="18" spans="2:16" ht="21.75" customHeight="1">
      <c r="B18" s="158"/>
      <c r="C18" s="159"/>
      <c r="D18" s="159"/>
      <c r="E18" s="160"/>
      <c r="F18" s="253" t="s">
        <v>82</v>
      </c>
      <c r="G18" s="254"/>
      <c r="H18" s="254"/>
      <c r="I18" s="254"/>
      <c r="J18" s="255"/>
      <c r="K18" s="265" t="s">
        <v>77</v>
      </c>
      <c r="L18" s="266"/>
      <c r="M18" s="266"/>
      <c r="N18" s="266"/>
      <c r="O18" s="266"/>
      <c r="P18" s="267"/>
    </row>
    <row r="19" spans="2:16" ht="21.75" customHeight="1">
      <c r="B19" s="158"/>
      <c r="C19" s="159"/>
      <c r="D19" s="159"/>
      <c r="E19" s="160"/>
      <c r="F19" s="256" t="s">
        <v>149</v>
      </c>
      <c r="G19" s="257"/>
      <c r="H19" s="257"/>
      <c r="I19" s="257"/>
      <c r="J19" s="258"/>
      <c r="K19" s="116" t="s">
        <v>33</v>
      </c>
      <c r="L19" s="116" t="s">
        <v>32</v>
      </c>
      <c r="M19" s="117" t="s">
        <v>35</v>
      </c>
      <c r="N19" s="116" t="s">
        <v>36</v>
      </c>
      <c r="O19" s="116" t="s">
        <v>15</v>
      </c>
      <c r="P19" s="118" t="s">
        <v>34</v>
      </c>
    </row>
    <row r="20" spans="2:16" ht="21.75" customHeight="1">
      <c r="B20" s="158"/>
      <c r="C20" s="159"/>
      <c r="D20" s="159"/>
      <c r="E20" s="160"/>
      <c r="F20" s="259"/>
      <c r="G20" s="260"/>
      <c r="H20" s="260"/>
      <c r="I20" s="260"/>
      <c r="J20" s="261"/>
      <c r="K20" s="31" t="s">
        <v>29</v>
      </c>
      <c r="L20" s="31" t="s">
        <v>37</v>
      </c>
      <c r="M20" s="53"/>
      <c r="N20" s="51"/>
      <c r="O20" s="51"/>
      <c r="P20" s="56"/>
    </row>
    <row r="21" spans="2:16" ht="21.75" customHeight="1">
      <c r="B21" s="158"/>
      <c r="C21" s="159"/>
      <c r="D21" s="159"/>
      <c r="E21" s="160"/>
      <c r="F21" s="259"/>
      <c r="G21" s="260"/>
      <c r="H21" s="260"/>
      <c r="I21" s="260"/>
      <c r="J21" s="261"/>
      <c r="K21" s="31" t="s">
        <v>30</v>
      </c>
      <c r="L21" s="31" t="s">
        <v>38</v>
      </c>
      <c r="M21" s="54"/>
      <c r="N21" s="49"/>
      <c r="O21" s="49"/>
      <c r="P21" s="57"/>
    </row>
    <row r="22" spans="2:16" ht="21.75" customHeight="1">
      <c r="B22" s="158"/>
      <c r="C22" s="159"/>
      <c r="D22" s="159"/>
      <c r="E22" s="160"/>
      <c r="F22" s="259"/>
      <c r="G22" s="260"/>
      <c r="H22" s="260"/>
      <c r="I22" s="260"/>
      <c r="J22" s="261"/>
      <c r="K22" s="31" t="s">
        <v>37</v>
      </c>
      <c r="L22" s="31" t="s">
        <v>39</v>
      </c>
      <c r="M22" s="54"/>
      <c r="N22" s="49"/>
      <c r="O22" s="49"/>
      <c r="P22" s="57"/>
    </row>
    <row r="23" spans="2:16" ht="21.75" customHeight="1">
      <c r="B23" s="158"/>
      <c r="C23" s="159"/>
      <c r="D23" s="159"/>
      <c r="E23" s="160"/>
      <c r="F23" s="259"/>
      <c r="G23" s="260"/>
      <c r="H23" s="260"/>
      <c r="I23" s="260"/>
      <c r="J23" s="261"/>
      <c r="K23" s="31" t="s">
        <v>31</v>
      </c>
      <c r="L23" s="31" t="s">
        <v>41</v>
      </c>
      <c r="M23" s="54"/>
      <c r="N23" s="49"/>
      <c r="O23" s="49"/>
      <c r="P23" s="57"/>
    </row>
    <row r="24" spans="2:16" ht="21.75" customHeight="1">
      <c r="B24" s="158"/>
      <c r="C24" s="159"/>
      <c r="D24" s="159"/>
      <c r="E24" s="160"/>
      <c r="F24" s="259"/>
      <c r="G24" s="260"/>
      <c r="H24" s="260"/>
      <c r="I24" s="260"/>
      <c r="J24" s="261"/>
      <c r="K24" s="31" t="s">
        <v>56</v>
      </c>
      <c r="L24" s="31" t="s">
        <v>40</v>
      </c>
      <c r="M24" s="54"/>
      <c r="N24" s="49"/>
      <c r="O24" s="49"/>
      <c r="P24" s="57"/>
    </row>
    <row r="25" spans="2:16" ht="21.75" customHeight="1">
      <c r="B25" s="158"/>
      <c r="C25" s="159"/>
      <c r="D25" s="159"/>
      <c r="E25" s="160"/>
      <c r="F25" s="259"/>
      <c r="G25" s="260"/>
      <c r="H25" s="260"/>
      <c r="I25" s="260"/>
      <c r="J25" s="261"/>
      <c r="K25" s="31" t="s">
        <v>55</v>
      </c>
      <c r="L25" s="31" t="s">
        <v>55</v>
      </c>
      <c r="M25" s="55"/>
      <c r="N25" s="50"/>
      <c r="O25" s="50"/>
      <c r="P25" s="57"/>
    </row>
    <row r="26" spans="2:16" ht="21.75" customHeight="1">
      <c r="B26" s="158"/>
      <c r="C26" s="159"/>
      <c r="D26" s="159"/>
      <c r="E26" s="160"/>
      <c r="F26" s="259"/>
      <c r="G26" s="260"/>
      <c r="H26" s="260"/>
      <c r="I26" s="260"/>
      <c r="J26" s="261"/>
      <c r="K26" s="31"/>
      <c r="L26" s="48"/>
      <c r="M26" s="55"/>
      <c r="N26" s="50"/>
      <c r="O26" s="50"/>
      <c r="P26" s="57"/>
    </row>
    <row r="27" spans="2:16" ht="21.75" customHeight="1">
      <c r="B27" s="158"/>
      <c r="C27" s="159"/>
      <c r="D27" s="159"/>
      <c r="E27" s="160"/>
      <c r="F27" s="259"/>
      <c r="G27" s="260"/>
      <c r="H27" s="260"/>
      <c r="I27" s="260"/>
      <c r="J27" s="261"/>
      <c r="K27" s="52"/>
      <c r="L27" s="48"/>
      <c r="M27" s="55"/>
      <c r="N27" s="50"/>
      <c r="O27" s="50"/>
      <c r="P27" s="57"/>
    </row>
    <row r="28" spans="2:16" ht="21.75" customHeight="1" thickBot="1">
      <c r="B28" s="197"/>
      <c r="C28" s="198"/>
      <c r="D28" s="198"/>
      <c r="E28" s="199"/>
      <c r="F28" s="262"/>
      <c r="G28" s="263"/>
      <c r="H28" s="263"/>
      <c r="I28" s="263"/>
      <c r="J28" s="264"/>
      <c r="K28" s="119"/>
      <c r="L28" s="120"/>
      <c r="M28" s="121"/>
      <c r="N28" s="122"/>
      <c r="O28" s="122"/>
      <c r="P28" s="123"/>
    </row>
    <row r="30" spans="2:16">
      <c r="B30" s="249" t="s">
        <v>147</v>
      </c>
      <c r="C30" s="250"/>
      <c r="D30" s="250"/>
      <c r="E30" s="250"/>
      <c r="F30" s="249" t="s">
        <v>148</v>
      </c>
      <c r="G30" s="250"/>
      <c r="H30" s="250"/>
      <c r="I30" s="250"/>
    </row>
    <row r="31" spans="2:16">
      <c r="B31" s="133"/>
      <c r="C31" s="133" t="s">
        <v>60</v>
      </c>
      <c r="D31" s="133" t="s">
        <v>84</v>
      </c>
      <c r="E31" s="133" t="s">
        <v>134</v>
      </c>
      <c r="F31" s="133"/>
      <c r="G31" s="133" t="s">
        <v>60</v>
      </c>
      <c r="H31" s="133" t="s">
        <v>84</v>
      </c>
      <c r="I31" s="133" t="s">
        <v>134</v>
      </c>
    </row>
    <row r="32" spans="2:16">
      <c r="B32" s="133" t="s">
        <v>140</v>
      </c>
      <c r="C32" s="134">
        <v>2.5</v>
      </c>
      <c r="D32" s="134">
        <v>20</v>
      </c>
      <c r="E32" s="134">
        <v>50</v>
      </c>
      <c r="F32" s="133" t="s">
        <v>140</v>
      </c>
      <c r="G32" s="134">
        <v>2.5</v>
      </c>
      <c r="H32" s="134">
        <v>20</v>
      </c>
      <c r="I32" s="134">
        <v>50</v>
      </c>
    </row>
    <row r="33" spans="2:9">
      <c r="B33" s="133" t="s">
        <v>141</v>
      </c>
      <c r="C33" s="134">
        <v>0</v>
      </c>
      <c r="D33" s="134">
        <v>20</v>
      </c>
      <c r="E33" s="134">
        <v>0</v>
      </c>
      <c r="F33" s="133" t="s">
        <v>141</v>
      </c>
      <c r="G33" s="134">
        <v>0</v>
      </c>
      <c r="H33" s="134">
        <v>20</v>
      </c>
      <c r="I33" s="134">
        <v>0</v>
      </c>
    </row>
    <row r="34" spans="2:9">
      <c r="B34" s="133" t="s">
        <v>142</v>
      </c>
      <c r="C34" s="134">
        <v>2</v>
      </c>
      <c r="D34" s="134">
        <v>20</v>
      </c>
      <c r="E34" s="134">
        <v>40</v>
      </c>
      <c r="F34" s="133" t="s">
        <v>142</v>
      </c>
      <c r="G34" s="134">
        <v>2</v>
      </c>
      <c r="H34" s="134">
        <v>20</v>
      </c>
      <c r="I34" s="134">
        <v>40</v>
      </c>
    </row>
    <row r="35" spans="2:9">
      <c r="B35" s="133" t="s">
        <v>138</v>
      </c>
      <c r="C35" s="134">
        <v>7</v>
      </c>
      <c r="D35" s="134">
        <v>20</v>
      </c>
      <c r="E35" s="134">
        <v>140</v>
      </c>
      <c r="F35" s="133" t="s">
        <v>138</v>
      </c>
      <c r="G35" s="134">
        <v>7</v>
      </c>
      <c r="H35" s="134">
        <v>20</v>
      </c>
      <c r="I35" s="134">
        <v>140</v>
      </c>
    </row>
    <row r="36" spans="2:9">
      <c r="B36" s="133" t="s">
        <v>137</v>
      </c>
      <c r="C36" s="134">
        <v>2</v>
      </c>
      <c r="D36" s="134">
        <v>20</v>
      </c>
      <c r="E36" s="134">
        <v>40</v>
      </c>
      <c r="F36" s="133" t="s">
        <v>137</v>
      </c>
      <c r="G36" s="134">
        <v>2</v>
      </c>
      <c r="H36" s="134">
        <v>20</v>
      </c>
      <c r="I36" s="134">
        <v>40</v>
      </c>
    </row>
    <row r="37" spans="2:9">
      <c r="B37" s="133" t="s">
        <v>139</v>
      </c>
      <c r="C37" s="134">
        <v>10</v>
      </c>
      <c r="D37" s="134">
        <v>20</v>
      </c>
      <c r="E37" s="134">
        <v>200</v>
      </c>
      <c r="F37" s="133" t="s">
        <v>139</v>
      </c>
      <c r="G37" s="134">
        <v>10</v>
      </c>
      <c r="H37" s="134">
        <v>20</v>
      </c>
      <c r="I37" s="134">
        <v>200</v>
      </c>
    </row>
    <row r="38" spans="2:9">
      <c r="B38" s="133" t="s">
        <v>127</v>
      </c>
      <c r="C38" s="134">
        <v>2</v>
      </c>
      <c r="D38" s="134">
        <v>20</v>
      </c>
      <c r="E38" s="134">
        <v>40</v>
      </c>
      <c r="F38" s="133" t="s">
        <v>127</v>
      </c>
      <c r="G38" s="134">
        <v>2</v>
      </c>
      <c r="H38" s="134">
        <v>20</v>
      </c>
      <c r="I38" s="134">
        <v>40</v>
      </c>
    </row>
    <row r="39" spans="2:9">
      <c r="B39" s="133" t="s">
        <v>128</v>
      </c>
      <c r="C39" s="134">
        <v>2</v>
      </c>
      <c r="D39" s="134">
        <v>20</v>
      </c>
      <c r="E39" s="134">
        <v>40</v>
      </c>
      <c r="F39" s="133" t="s">
        <v>128</v>
      </c>
      <c r="G39" s="134">
        <v>2</v>
      </c>
      <c r="H39" s="134">
        <v>20</v>
      </c>
      <c r="I39" s="134">
        <v>40</v>
      </c>
    </row>
    <row r="40" spans="2:9">
      <c r="B40" s="133" t="s">
        <v>126</v>
      </c>
      <c r="C40" s="134">
        <v>1.7</v>
      </c>
      <c r="D40" s="134">
        <v>20</v>
      </c>
      <c r="E40" s="134">
        <v>34</v>
      </c>
      <c r="F40" s="133" t="s">
        <v>126</v>
      </c>
      <c r="G40" s="134">
        <v>1.7</v>
      </c>
      <c r="H40" s="134">
        <v>20</v>
      </c>
      <c r="I40" s="134">
        <v>34</v>
      </c>
    </row>
    <row r="41" spans="2:9">
      <c r="C41" s="134"/>
      <c r="D41" s="134">
        <v>20</v>
      </c>
      <c r="E41" s="134"/>
      <c r="G41" s="134"/>
      <c r="H41" s="134">
        <v>20</v>
      </c>
      <c r="I41" s="134"/>
    </row>
  </sheetData>
  <mergeCells count="29">
    <mergeCell ref="F19:J28"/>
    <mergeCell ref="B9:E28"/>
    <mergeCell ref="K18:P18"/>
    <mergeCell ref="G11:J11"/>
    <mergeCell ref="G12:J12"/>
    <mergeCell ref="G13:J13"/>
    <mergeCell ref="G14:J14"/>
    <mergeCell ref="G17:J17"/>
    <mergeCell ref="G16:J16"/>
    <mergeCell ref="G15:J15"/>
    <mergeCell ref="F9:J9"/>
    <mergeCell ref="K9:P9"/>
    <mergeCell ref="G10:J10"/>
    <mergeCell ref="F30:I30"/>
    <mergeCell ref="B30:E30"/>
    <mergeCell ref="L6:P6"/>
    <mergeCell ref="C8:E8"/>
    <mergeCell ref="G8:P8"/>
    <mergeCell ref="B2:F6"/>
    <mergeCell ref="G2:H2"/>
    <mergeCell ref="L2:P2"/>
    <mergeCell ref="G3:H3"/>
    <mergeCell ref="L3:P3"/>
    <mergeCell ref="G4:H4"/>
    <mergeCell ref="L4:P4"/>
    <mergeCell ref="G5:H5"/>
    <mergeCell ref="L5:P5"/>
    <mergeCell ref="G6:H6"/>
    <mergeCell ref="F18:J18"/>
  </mergeCells>
  <phoneticPr fontId="2" type="noConversion"/>
  <pageMargins left="0.2" right="0.19" top="0.42" bottom="0.16" header="0.14000000000000001" footer="0.14000000000000001"/>
  <drawing r:id="rId1"/>
  <extLst>
    <ext xmlns:mx="http://schemas.microsoft.com/office/mac/excel/2008/main" uri="{64002731-A6B0-56B0-2670-7721B7C09600}">
      <mx:PLV Mode="0" OnePage="0" WScale="66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B8" sqref="B8:D8"/>
    </sheetView>
  </sheetViews>
  <sheetFormatPr defaultColWidth="11.5546875" defaultRowHeight="17.25"/>
  <cols>
    <col min="1" max="1" width="13.77734375" customWidth="1"/>
    <col min="2" max="2" width="11.44140625" customWidth="1"/>
    <col min="3" max="3" width="14.33203125" customWidth="1"/>
    <col min="4" max="4" width="18.6640625" customWidth="1"/>
    <col min="5" max="5" width="15.33203125" customWidth="1"/>
    <col min="6" max="6" width="15.109375" customWidth="1"/>
    <col min="8" max="8" width="19.44140625" customWidth="1"/>
  </cols>
  <sheetData>
    <row r="1" spans="1:8" ht="47.25" thickBot="1">
      <c r="A1" s="270" t="s">
        <v>120</v>
      </c>
      <c r="B1" s="270"/>
      <c r="C1" s="270"/>
      <c r="D1" s="270"/>
      <c r="E1" s="270"/>
      <c r="F1" s="270"/>
      <c r="G1" s="270"/>
      <c r="H1" s="270"/>
    </row>
    <row r="2" spans="1:8" ht="29.1" customHeight="1">
      <c r="A2" s="85" t="s">
        <v>86</v>
      </c>
      <c r="B2" s="271">
        <v>42976</v>
      </c>
      <c r="C2" s="272"/>
      <c r="D2" s="273"/>
      <c r="E2" s="86" t="s">
        <v>87</v>
      </c>
      <c r="F2" s="274" t="s">
        <v>117</v>
      </c>
      <c r="G2" s="275"/>
      <c r="H2" s="276"/>
    </row>
    <row r="3" spans="1:8" ht="33.950000000000003" customHeight="1">
      <c r="A3" s="87" t="s">
        <v>88</v>
      </c>
      <c r="B3" s="277" t="s">
        <v>124</v>
      </c>
      <c r="C3" s="278"/>
      <c r="D3" s="279"/>
      <c r="E3" s="88" t="s">
        <v>89</v>
      </c>
      <c r="F3" s="280"/>
      <c r="G3" s="281"/>
      <c r="H3" s="282"/>
    </row>
    <row r="4" spans="1:8" ht="22.5">
      <c r="A4" s="108" t="s">
        <v>123</v>
      </c>
      <c r="B4" s="283" t="s">
        <v>135</v>
      </c>
      <c r="C4" s="284"/>
      <c r="D4" s="285"/>
      <c r="E4" s="89" t="s">
        <v>90</v>
      </c>
      <c r="F4" s="286" t="s">
        <v>118</v>
      </c>
      <c r="G4" s="287"/>
      <c r="H4" s="288"/>
    </row>
    <row r="5" spans="1:8" ht="45.95" customHeight="1" thickBot="1">
      <c r="A5" s="90" t="s">
        <v>91</v>
      </c>
      <c r="B5" s="91"/>
      <c r="C5" s="91" t="s">
        <v>92</v>
      </c>
      <c r="D5" s="92"/>
      <c r="E5" s="93" t="s">
        <v>93</v>
      </c>
      <c r="F5" s="289" t="s">
        <v>94</v>
      </c>
      <c r="G5" s="290"/>
      <c r="H5" s="291"/>
    </row>
    <row r="6" spans="1:8" ht="18" thickBot="1">
      <c r="A6" s="94"/>
      <c r="B6" s="95"/>
      <c r="C6" s="95"/>
      <c r="D6" s="96"/>
      <c r="E6" s="95"/>
      <c r="F6" s="95"/>
      <c r="G6" s="95"/>
      <c r="H6" s="97"/>
    </row>
    <row r="7" spans="1:8">
      <c r="A7" s="104" t="s">
        <v>119</v>
      </c>
      <c r="B7" s="292" t="s">
        <v>10</v>
      </c>
      <c r="C7" s="293"/>
      <c r="D7" s="293"/>
      <c r="E7" s="127" t="s">
        <v>95</v>
      </c>
      <c r="F7" s="101" t="s">
        <v>96</v>
      </c>
      <c r="G7" s="293"/>
      <c r="H7" s="294"/>
    </row>
    <row r="8" spans="1:8" ht="57" customHeight="1">
      <c r="A8" s="128">
        <v>47</v>
      </c>
      <c r="B8" s="268" t="s">
        <v>136</v>
      </c>
      <c r="C8" s="268"/>
      <c r="D8" s="268"/>
      <c r="E8" s="105">
        <v>76</v>
      </c>
      <c r="F8" s="124">
        <v>14800</v>
      </c>
      <c r="G8" s="269">
        <f>E8*F8</f>
        <v>1124800</v>
      </c>
      <c r="H8" s="269"/>
    </row>
    <row r="9" spans="1:8" ht="57" customHeight="1">
      <c r="A9" s="102"/>
      <c r="B9" s="268"/>
      <c r="C9" s="268"/>
      <c r="D9" s="268"/>
      <c r="E9" s="105"/>
      <c r="F9" s="124">
        <v>0</v>
      </c>
      <c r="G9" s="269">
        <f t="shared" ref="G9:G15" si="0">E9*F9</f>
        <v>0</v>
      </c>
      <c r="H9" s="269"/>
    </row>
    <row r="10" spans="1:8" ht="57" customHeight="1">
      <c r="A10" s="102"/>
      <c r="B10" s="268"/>
      <c r="C10" s="268"/>
      <c r="D10" s="268"/>
      <c r="E10" s="105"/>
      <c r="F10" s="124">
        <v>0</v>
      </c>
      <c r="G10" s="269">
        <f t="shared" si="0"/>
        <v>0</v>
      </c>
      <c r="H10" s="269"/>
    </row>
    <row r="11" spans="1:8" ht="57" customHeight="1" thickBot="1">
      <c r="A11" s="102"/>
      <c r="B11" s="268"/>
      <c r="C11" s="268"/>
      <c r="D11" s="268"/>
      <c r="E11" s="105"/>
      <c r="F11" s="125">
        <v>0</v>
      </c>
      <c r="G11" s="295">
        <f t="shared" si="0"/>
        <v>0</v>
      </c>
      <c r="H11" s="295"/>
    </row>
    <row r="12" spans="1:8" ht="57" customHeight="1" thickTop="1">
      <c r="A12" s="102"/>
      <c r="B12" s="268"/>
      <c r="C12" s="268"/>
      <c r="D12" s="268"/>
      <c r="E12" s="105"/>
      <c r="F12" s="126">
        <v>0</v>
      </c>
      <c r="G12" s="296">
        <f t="shared" si="0"/>
        <v>0</v>
      </c>
      <c r="H12" s="296"/>
    </row>
    <row r="13" spans="1:8" ht="57" customHeight="1">
      <c r="A13" s="102"/>
      <c r="B13" s="268"/>
      <c r="C13" s="268"/>
      <c r="D13" s="268"/>
      <c r="E13" s="105"/>
      <c r="F13" s="124">
        <v>0</v>
      </c>
      <c r="G13" s="269">
        <f t="shared" si="0"/>
        <v>0</v>
      </c>
      <c r="H13" s="269"/>
    </row>
    <row r="14" spans="1:8" ht="57" customHeight="1">
      <c r="A14" s="102"/>
      <c r="B14" s="268"/>
      <c r="C14" s="268"/>
      <c r="D14" s="268"/>
      <c r="E14" s="105"/>
      <c r="F14" s="124">
        <v>0</v>
      </c>
      <c r="G14" s="269">
        <f t="shared" si="0"/>
        <v>0</v>
      </c>
      <c r="H14" s="269"/>
    </row>
    <row r="15" spans="1:8" ht="57" customHeight="1">
      <c r="A15" s="102"/>
      <c r="B15" s="268"/>
      <c r="C15" s="268"/>
      <c r="D15" s="268"/>
      <c r="E15" s="105"/>
      <c r="F15" s="124">
        <v>0</v>
      </c>
      <c r="G15" s="269">
        <f t="shared" si="0"/>
        <v>0</v>
      </c>
      <c r="H15" s="269"/>
    </row>
    <row r="16" spans="1:8" ht="18.75">
      <c r="A16" s="297" t="s">
        <v>97</v>
      </c>
      <c r="B16" s="298"/>
      <c r="C16" s="298"/>
      <c r="D16" s="298"/>
      <c r="E16" s="298"/>
      <c r="F16" s="299"/>
      <c r="G16" s="300">
        <f>SUM(G8:H15)</f>
        <v>1124800</v>
      </c>
      <c r="H16" s="301"/>
    </row>
    <row r="17" spans="1:8" ht="18.75">
      <c r="A17" s="302" t="s">
        <v>98</v>
      </c>
      <c r="B17" s="278"/>
      <c r="C17" s="278"/>
      <c r="D17" s="278"/>
      <c r="E17" s="278"/>
      <c r="F17" s="279"/>
      <c r="G17" s="303">
        <f>G16/10</f>
        <v>112480</v>
      </c>
      <c r="H17" s="304"/>
    </row>
    <row r="18" spans="1:8" ht="23.25" thickBot="1">
      <c r="A18" s="305" t="s">
        <v>99</v>
      </c>
      <c r="B18" s="306"/>
      <c r="C18" s="306"/>
      <c r="D18" s="306"/>
      <c r="E18" s="306"/>
      <c r="F18" s="307"/>
      <c r="G18" s="308">
        <f>SUM(G16:G17)</f>
        <v>1237280</v>
      </c>
      <c r="H18" s="309"/>
    </row>
    <row r="19" spans="1:8">
      <c r="A19" s="310" t="s">
        <v>121</v>
      </c>
      <c r="B19" s="311"/>
      <c r="C19" s="311"/>
      <c r="D19" s="311"/>
      <c r="E19" s="311"/>
      <c r="F19" s="311"/>
      <c r="G19" s="311"/>
      <c r="H19" s="311"/>
    </row>
    <row r="20" spans="1:8" ht="18" thickBot="1">
      <c r="A20" s="312"/>
      <c r="B20" s="312"/>
      <c r="C20" s="312"/>
      <c r="D20" s="312"/>
      <c r="E20" s="312"/>
      <c r="F20" s="312"/>
      <c r="G20" s="312"/>
      <c r="H20" s="312"/>
    </row>
    <row r="21" spans="1:8" ht="18" thickBot="1">
      <c r="A21" s="313" t="s">
        <v>100</v>
      </c>
      <c r="B21" s="314"/>
      <c r="C21" s="314"/>
      <c r="D21" s="314"/>
      <c r="E21" s="314"/>
      <c r="F21" s="314"/>
      <c r="G21" s="314"/>
      <c r="H21" s="315"/>
    </row>
    <row r="22" spans="1:8">
      <c r="A22" s="316" t="s">
        <v>101</v>
      </c>
      <c r="B22" s="317"/>
      <c r="C22" s="318" t="s">
        <v>117</v>
      </c>
      <c r="D22" s="319"/>
      <c r="E22" s="319"/>
      <c r="F22" s="319"/>
      <c r="G22" s="319"/>
      <c r="H22" s="320"/>
    </row>
    <row r="23" spans="1:8">
      <c r="A23" s="321" t="s">
        <v>102</v>
      </c>
      <c r="B23" s="322"/>
      <c r="C23" s="323" t="s">
        <v>103</v>
      </c>
      <c r="D23" s="324"/>
      <c r="E23" s="324"/>
      <c r="F23" s="324"/>
      <c r="G23" s="324"/>
      <c r="H23" s="325"/>
    </row>
    <row r="24" spans="1:8">
      <c r="A24" s="321" t="s">
        <v>104</v>
      </c>
      <c r="B24" s="322"/>
      <c r="C24" s="323" t="s">
        <v>122</v>
      </c>
      <c r="D24" s="324"/>
      <c r="E24" s="324"/>
      <c r="F24" s="324"/>
      <c r="G24" s="324"/>
      <c r="H24" s="325"/>
    </row>
    <row r="25" spans="1:8">
      <c r="A25" s="321" t="s">
        <v>105</v>
      </c>
      <c r="B25" s="322"/>
      <c r="C25" s="326" t="s">
        <v>106</v>
      </c>
      <c r="D25" s="327"/>
      <c r="E25" s="327"/>
      <c r="F25" s="327"/>
      <c r="G25" s="327"/>
      <c r="H25" s="328"/>
    </row>
    <row r="26" spans="1:8" ht="18" thickBot="1">
      <c r="A26" s="329" t="s">
        <v>107</v>
      </c>
      <c r="B26" s="330"/>
      <c r="C26" s="331" t="s">
        <v>108</v>
      </c>
      <c r="D26" s="332"/>
      <c r="E26" s="98" t="s">
        <v>109</v>
      </c>
      <c r="F26" s="333" t="s">
        <v>110</v>
      </c>
      <c r="G26" s="334"/>
      <c r="H26" s="335"/>
    </row>
    <row r="27" spans="1:8" ht="18" thickBot="1">
      <c r="A27" s="336" t="s">
        <v>111</v>
      </c>
      <c r="B27" s="322"/>
      <c r="C27" s="337" t="s">
        <v>112</v>
      </c>
      <c r="D27" s="338"/>
      <c r="E27" s="99" t="s">
        <v>113</v>
      </c>
      <c r="F27" s="339" t="s">
        <v>114</v>
      </c>
      <c r="G27" s="340"/>
      <c r="H27" s="341"/>
    </row>
    <row r="28" spans="1:8" ht="18" thickBot="1">
      <c r="A28" s="342" t="s">
        <v>115</v>
      </c>
      <c r="B28" s="343"/>
      <c r="C28" s="344" t="s">
        <v>116</v>
      </c>
      <c r="D28" s="345"/>
      <c r="E28" s="345"/>
      <c r="F28" s="345"/>
      <c r="G28" s="345"/>
      <c r="H28" s="346"/>
    </row>
  </sheetData>
  <mergeCells count="50">
    <mergeCell ref="A27:B27"/>
    <mergeCell ref="C27:D27"/>
    <mergeCell ref="F27:H27"/>
    <mergeCell ref="A28:B28"/>
    <mergeCell ref="C28:H28"/>
    <mergeCell ref="A24:B24"/>
    <mergeCell ref="C24:H24"/>
    <mergeCell ref="A25:B25"/>
    <mergeCell ref="C25:H25"/>
    <mergeCell ref="A26:B26"/>
    <mergeCell ref="C26:D26"/>
    <mergeCell ref="F26:H26"/>
    <mergeCell ref="A19:H20"/>
    <mergeCell ref="A21:H21"/>
    <mergeCell ref="A22:B22"/>
    <mergeCell ref="C22:H22"/>
    <mergeCell ref="A23:B23"/>
    <mergeCell ref="C23:H23"/>
    <mergeCell ref="A16:F16"/>
    <mergeCell ref="G16:H16"/>
    <mergeCell ref="A17:F17"/>
    <mergeCell ref="G17:H17"/>
    <mergeCell ref="A18:F18"/>
    <mergeCell ref="G18:H18"/>
    <mergeCell ref="B13:D13"/>
    <mergeCell ref="G13:H13"/>
    <mergeCell ref="B14:D14"/>
    <mergeCell ref="G14:H14"/>
    <mergeCell ref="B15:D15"/>
    <mergeCell ref="G15:H15"/>
    <mergeCell ref="B10:D10"/>
    <mergeCell ref="G10:H10"/>
    <mergeCell ref="B11:D11"/>
    <mergeCell ref="G11:H11"/>
    <mergeCell ref="B12:D12"/>
    <mergeCell ref="G12:H12"/>
    <mergeCell ref="B9:D9"/>
    <mergeCell ref="G9:H9"/>
    <mergeCell ref="A1:H1"/>
    <mergeCell ref="B2:D2"/>
    <mergeCell ref="F2:H2"/>
    <mergeCell ref="B3:D3"/>
    <mergeCell ref="F3:H3"/>
    <mergeCell ref="B4:D4"/>
    <mergeCell ref="F4:H4"/>
    <mergeCell ref="F5:H5"/>
    <mergeCell ref="B7:D7"/>
    <mergeCell ref="G7:H7"/>
    <mergeCell ref="B8:D8"/>
    <mergeCell ref="G8:H8"/>
  </mergeCells>
  <phoneticPr fontId="2" type="noConversion"/>
  <hyperlinks>
    <hyperlink ref="C28" r:id="rId1" display="BROWN0116@NAVER.COM"/>
    <hyperlink ref="C28:H28" r:id="rId2" display="brownkorea@naver.com"/>
  </hyperlinks>
  <pageMargins left="0.75" right="0.75" top="1" bottom="1" header="0.5" footer="0.5"/>
  <rowBreaks count="1" manualBreakCount="1">
    <brk id="28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8" sqref="A8:D10"/>
    </sheetView>
  </sheetViews>
  <sheetFormatPr defaultColWidth="11.5546875" defaultRowHeight="17.25"/>
  <cols>
    <col min="1" max="1" width="13.77734375" customWidth="1"/>
    <col min="2" max="2" width="11.44140625" customWidth="1"/>
    <col min="3" max="3" width="14.33203125" customWidth="1"/>
    <col min="4" max="4" width="18.6640625" customWidth="1"/>
    <col min="5" max="5" width="15.33203125" customWidth="1"/>
    <col min="6" max="6" width="15.109375" customWidth="1"/>
    <col min="8" max="8" width="19.44140625" customWidth="1"/>
  </cols>
  <sheetData>
    <row r="1" spans="1:8" ht="47.25" thickBot="1">
      <c r="A1" s="270" t="s">
        <v>120</v>
      </c>
      <c r="B1" s="270"/>
      <c r="C1" s="270"/>
      <c r="D1" s="270"/>
      <c r="E1" s="270"/>
      <c r="F1" s="270"/>
      <c r="G1" s="270"/>
      <c r="H1" s="270"/>
    </row>
    <row r="2" spans="1:8" ht="29.1" customHeight="1">
      <c r="A2" s="85" t="s">
        <v>86</v>
      </c>
      <c r="B2" s="271">
        <v>42971</v>
      </c>
      <c r="C2" s="272"/>
      <c r="D2" s="273"/>
      <c r="E2" s="86" t="s">
        <v>87</v>
      </c>
      <c r="F2" s="274" t="s">
        <v>117</v>
      </c>
      <c r="G2" s="275"/>
      <c r="H2" s="276"/>
    </row>
    <row r="3" spans="1:8" ht="33.950000000000003" customHeight="1">
      <c r="A3" s="87" t="s">
        <v>88</v>
      </c>
      <c r="B3" s="277"/>
      <c r="C3" s="278"/>
      <c r="D3" s="279"/>
      <c r="E3" s="88" t="s">
        <v>89</v>
      </c>
      <c r="F3" s="280"/>
      <c r="G3" s="281"/>
      <c r="H3" s="282"/>
    </row>
    <row r="4" spans="1:8" ht="22.5">
      <c r="A4" s="108" t="s">
        <v>123</v>
      </c>
      <c r="B4" s="283"/>
      <c r="C4" s="284"/>
      <c r="D4" s="285"/>
      <c r="E4" s="89" t="s">
        <v>90</v>
      </c>
      <c r="F4" s="286" t="s">
        <v>118</v>
      </c>
      <c r="G4" s="287"/>
      <c r="H4" s="288"/>
    </row>
    <row r="5" spans="1:8" ht="45.95" customHeight="1" thickBot="1">
      <c r="A5" s="90" t="s">
        <v>91</v>
      </c>
      <c r="B5" s="91"/>
      <c r="C5" s="91" t="s">
        <v>92</v>
      </c>
      <c r="D5" s="92"/>
      <c r="E5" s="93" t="s">
        <v>93</v>
      </c>
      <c r="F5" s="289" t="s">
        <v>94</v>
      </c>
      <c r="G5" s="290"/>
      <c r="H5" s="291"/>
    </row>
    <row r="6" spans="1:8" ht="18" thickBot="1">
      <c r="A6" s="94"/>
      <c r="B6" s="95"/>
      <c r="C6" s="95"/>
      <c r="D6" s="96"/>
      <c r="E6" s="95"/>
      <c r="F6" s="95"/>
      <c r="G6" s="95"/>
      <c r="H6" s="97"/>
    </row>
    <row r="7" spans="1:8">
      <c r="A7" s="104" t="s">
        <v>119</v>
      </c>
      <c r="B7" s="292" t="s">
        <v>10</v>
      </c>
      <c r="C7" s="293"/>
      <c r="D7" s="293"/>
      <c r="E7" s="100" t="s">
        <v>95</v>
      </c>
      <c r="F7" s="101" t="s">
        <v>96</v>
      </c>
      <c r="G7" s="293"/>
      <c r="H7" s="294"/>
    </row>
    <row r="8" spans="1:8" ht="57" customHeight="1">
      <c r="A8" s="102"/>
      <c r="B8" s="268"/>
      <c r="C8" s="268"/>
      <c r="D8" s="268"/>
      <c r="E8" s="105"/>
      <c r="F8" s="103">
        <v>0</v>
      </c>
      <c r="G8" s="269">
        <f>E8*F8</f>
        <v>0</v>
      </c>
      <c r="H8" s="269"/>
    </row>
    <row r="9" spans="1:8" ht="57" customHeight="1">
      <c r="A9" s="102"/>
      <c r="B9" s="268"/>
      <c r="C9" s="268"/>
      <c r="D9" s="268"/>
      <c r="E9" s="105"/>
      <c r="F9" s="103">
        <v>0</v>
      </c>
      <c r="G9" s="269">
        <f t="shared" ref="G9:G15" si="0">E9*F9</f>
        <v>0</v>
      </c>
      <c r="H9" s="269"/>
    </row>
    <row r="10" spans="1:8" ht="57" customHeight="1">
      <c r="A10" s="102"/>
      <c r="B10" s="268"/>
      <c r="C10" s="268"/>
      <c r="D10" s="268"/>
      <c r="E10" s="105"/>
      <c r="F10" s="103">
        <v>0</v>
      </c>
      <c r="G10" s="269">
        <f t="shared" si="0"/>
        <v>0</v>
      </c>
      <c r="H10" s="269"/>
    </row>
    <row r="11" spans="1:8" ht="57" customHeight="1" thickBot="1">
      <c r="A11" s="102"/>
      <c r="B11" s="268"/>
      <c r="C11" s="268"/>
      <c r="D11" s="268"/>
      <c r="E11" s="105"/>
      <c r="F11" s="107">
        <v>0</v>
      </c>
      <c r="G11" s="295">
        <f t="shared" si="0"/>
        <v>0</v>
      </c>
      <c r="H11" s="295"/>
    </row>
    <row r="12" spans="1:8" ht="57" customHeight="1" thickTop="1">
      <c r="A12" s="102"/>
      <c r="B12" s="268"/>
      <c r="C12" s="268"/>
      <c r="D12" s="268"/>
      <c r="E12" s="105"/>
      <c r="F12" s="106">
        <v>0</v>
      </c>
      <c r="G12" s="296">
        <f t="shared" si="0"/>
        <v>0</v>
      </c>
      <c r="H12" s="296"/>
    </row>
    <row r="13" spans="1:8" ht="57" customHeight="1">
      <c r="A13" s="102"/>
      <c r="B13" s="268"/>
      <c r="C13" s="268"/>
      <c r="D13" s="268"/>
      <c r="E13" s="105"/>
      <c r="F13" s="103">
        <v>0</v>
      </c>
      <c r="G13" s="269">
        <f t="shared" si="0"/>
        <v>0</v>
      </c>
      <c r="H13" s="269"/>
    </row>
    <row r="14" spans="1:8" ht="57" customHeight="1">
      <c r="A14" s="102"/>
      <c r="B14" s="268"/>
      <c r="C14" s="268"/>
      <c r="D14" s="268"/>
      <c r="E14" s="105"/>
      <c r="F14" s="103">
        <v>0</v>
      </c>
      <c r="G14" s="269">
        <f t="shared" si="0"/>
        <v>0</v>
      </c>
      <c r="H14" s="269"/>
    </row>
    <row r="15" spans="1:8" ht="57" customHeight="1">
      <c r="A15" s="102"/>
      <c r="B15" s="268"/>
      <c r="C15" s="268"/>
      <c r="D15" s="268"/>
      <c r="E15" s="105"/>
      <c r="F15" s="103">
        <v>0</v>
      </c>
      <c r="G15" s="269">
        <f t="shared" si="0"/>
        <v>0</v>
      </c>
      <c r="H15" s="269"/>
    </row>
    <row r="16" spans="1:8" ht="18.75">
      <c r="A16" s="297" t="s">
        <v>97</v>
      </c>
      <c r="B16" s="298"/>
      <c r="C16" s="298"/>
      <c r="D16" s="298"/>
      <c r="E16" s="298"/>
      <c r="F16" s="299"/>
      <c r="G16" s="300">
        <f>SUM(G8:H15)</f>
        <v>0</v>
      </c>
      <c r="H16" s="301"/>
    </row>
    <row r="17" spans="1:8" ht="18.75">
      <c r="A17" s="302" t="s">
        <v>98</v>
      </c>
      <c r="B17" s="278"/>
      <c r="C17" s="278"/>
      <c r="D17" s="278"/>
      <c r="E17" s="278"/>
      <c r="F17" s="279"/>
      <c r="G17" s="303">
        <f>G16/10</f>
        <v>0</v>
      </c>
      <c r="H17" s="304"/>
    </row>
    <row r="18" spans="1:8" ht="23.25" thickBot="1">
      <c r="A18" s="305" t="s">
        <v>99</v>
      </c>
      <c r="B18" s="306"/>
      <c r="C18" s="306"/>
      <c r="D18" s="306"/>
      <c r="E18" s="306"/>
      <c r="F18" s="307"/>
      <c r="G18" s="308">
        <f>SUM(G16:G17)</f>
        <v>0</v>
      </c>
      <c r="H18" s="309"/>
    </row>
    <row r="19" spans="1:8">
      <c r="A19" s="310" t="s">
        <v>121</v>
      </c>
      <c r="B19" s="311"/>
      <c r="C19" s="311"/>
      <c r="D19" s="311"/>
      <c r="E19" s="311"/>
      <c r="F19" s="311"/>
      <c r="G19" s="311"/>
      <c r="H19" s="311"/>
    </row>
    <row r="20" spans="1:8" ht="18" thickBot="1">
      <c r="A20" s="312"/>
      <c r="B20" s="312"/>
      <c r="C20" s="312"/>
      <c r="D20" s="312"/>
      <c r="E20" s="312"/>
      <c r="F20" s="312"/>
      <c r="G20" s="312"/>
      <c r="H20" s="312"/>
    </row>
    <row r="21" spans="1:8" ht="18" thickBot="1">
      <c r="A21" s="313" t="s">
        <v>100</v>
      </c>
      <c r="B21" s="314"/>
      <c r="C21" s="314"/>
      <c r="D21" s="314"/>
      <c r="E21" s="314"/>
      <c r="F21" s="314"/>
      <c r="G21" s="314"/>
      <c r="H21" s="315"/>
    </row>
    <row r="22" spans="1:8">
      <c r="A22" s="316" t="s">
        <v>101</v>
      </c>
      <c r="B22" s="317"/>
      <c r="C22" s="318" t="s">
        <v>117</v>
      </c>
      <c r="D22" s="319"/>
      <c r="E22" s="319"/>
      <c r="F22" s="319"/>
      <c r="G22" s="319"/>
      <c r="H22" s="320"/>
    </row>
    <row r="23" spans="1:8">
      <c r="A23" s="321" t="s">
        <v>102</v>
      </c>
      <c r="B23" s="322"/>
      <c r="C23" s="323" t="s">
        <v>103</v>
      </c>
      <c r="D23" s="324"/>
      <c r="E23" s="324"/>
      <c r="F23" s="324"/>
      <c r="G23" s="324"/>
      <c r="H23" s="325"/>
    </row>
    <row r="24" spans="1:8">
      <c r="A24" s="321" t="s">
        <v>104</v>
      </c>
      <c r="B24" s="322"/>
      <c r="C24" s="323" t="s">
        <v>122</v>
      </c>
      <c r="D24" s="324"/>
      <c r="E24" s="324"/>
      <c r="F24" s="324"/>
      <c r="G24" s="324"/>
      <c r="H24" s="325"/>
    </row>
    <row r="25" spans="1:8">
      <c r="A25" s="321" t="s">
        <v>105</v>
      </c>
      <c r="B25" s="322"/>
      <c r="C25" s="326" t="s">
        <v>106</v>
      </c>
      <c r="D25" s="327"/>
      <c r="E25" s="327"/>
      <c r="F25" s="327"/>
      <c r="G25" s="327"/>
      <c r="H25" s="328"/>
    </row>
    <row r="26" spans="1:8" ht="18" thickBot="1">
      <c r="A26" s="329" t="s">
        <v>107</v>
      </c>
      <c r="B26" s="330"/>
      <c r="C26" s="331" t="s">
        <v>108</v>
      </c>
      <c r="D26" s="332"/>
      <c r="E26" s="98" t="s">
        <v>109</v>
      </c>
      <c r="F26" s="333" t="s">
        <v>110</v>
      </c>
      <c r="G26" s="334"/>
      <c r="H26" s="335"/>
    </row>
    <row r="27" spans="1:8" ht="18" thickBot="1">
      <c r="A27" s="336" t="s">
        <v>111</v>
      </c>
      <c r="B27" s="322"/>
      <c r="C27" s="337" t="s">
        <v>112</v>
      </c>
      <c r="D27" s="338"/>
      <c r="E27" s="99" t="s">
        <v>113</v>
      </c>
      <c r="F27" s="339" t="s">
        <v>114</v>
      </c>
      <c r="G27" s="340"/>
      <c r="H27" s="341"/>
    </row>
    <row r="28" spans="1:8" ht="18" thickBot="1">
      <c r="A28" s="342" t="s">
        <v>115</v>
      </c>
      <c r="B28" s="343"/>
      <c r="C28" s="344" t="s">
        <v>116</v>
      </c>
      <c r="D28" s="345"/>
      <c r="E28" s="345"/>
      <c r="F28" s="345"/>
      <c r="G28" s="345"/>
      <c r="H28" s="346"/>
    </row>
  </sheetData>
  <mergeCells count="50">
    <mergeCell ref="A28:B28"/>
    <mergeCell ref="C28:H28"/>
    <mergeCell ref="B8:D8"/>
    <mergeCell ref="G8:H8"/>
    <mergeCell ref="G9:H9"/>
    <mergeCell ref="B10:D10"/>
    <mergeCell ref="G10:H10"/>
    <mergeCell ref="G11:H11"/>
    <mergeCell ref="B12:D12"/>
    <mergeCell ref="G12:H12"/>
    <mergeCell ref="A26:B26"/>
    <mergeCell ref="C26:D26"/>
    <mergeCell ref="F26:H26"/>
    <mergeCell ref="A27:B27"/>
    <mergeCell ref="C27:D27"/>
    <mergeCell ref="F27:H27"/>
    <mergeCell ref="A23:B23"/>
    <mergeCell ref="C23:H23"/>
    <mergeCell ref="A24:B24"/>
    <mergeCell ref="C24:H24"/>
    <mergeCell ref="A25:B25"/>
    <mergeCell ref="C25:H25"/>
    <mergeCell ref="A22:B22"/>
    <mergeCell ref="C22:H22"/>
    <mergeCell ref="A19:H20"/>
    <mergeCell ref="A16:F16"/>
    <mergeCell ref="G16:H16"/>
    <mergeCell ref="A17:F17"/>
    <mergeCell ref="G17:H17"/>
    <mergeCell ref="A18:F18"/>
    <mergeCell ref="G18:H18"/>
    <mergeCell ref="A21:H21"/>
    <mergeCell ref="B14:D14"/>
    <mergeCell ref="G14:H14"/>
    <mergeCell ref="G15:H15"/>
    <mergeCell ref="B13:D13"/>
    <mergeCell ref="F5:H5"/>
    <mergeCell ref="B7:D7"/>
    <mergeCell ref="G7:H7"/>
    <mergeCell ref="G13:H13"/>
    <mergeCell ref="B9:D9"/>
    <mergeCell ref="B11:D11"/>
    <mergeCell ref="B15:D15"/>
    <mergeCell ref="B4:D4"/>
    <mergeCell ref="F4:H4"/>
    <mergeCell ref="A1:H1"/>
    <mergeCell ref="B2:D2"/>
    <mergeCell ref="F2:H2"/>
    <mergeCell ref="B3:D3"/>
    <mergeCell ref="F3:H3"/>
  </mergeCells>
  <phoneticPr fontId="2" type="noConversion"/>
  <hyperlinks>
    <hyperlink ref="C28" r:id="rId1" display="BROWN0116@NAVER.COM"/>
    <hyperlink ref="C28:H28" r:id="rId2" display="brownkorea@naver.com"/>
  </hyperlinks>
  <pageMargins left="0.75" right="0.75" top="1" bottom="1" header="0.5" footer="0.5"/>
  <pageSetup paperSize="9" orientation="portrait" horizontalDpi="4294967293" verticalDpi="4294967293" r:id="rId3"/>
  <rowBreaks count="1" manualBreakCount="1">
    <brk id="28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CT003</vt:lpstr>
      <vt:lpstr>공장용</vt:lpstr>
      <vt:lpstr>원단</vt:lpstr>
      <vt:lpstr>발주서</vt:lpstr>
      <vt:lpstr>'CT003'!Print_Area</vt:lpstr>
      <vt:lpstr>공장용!Print_Area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.</dc:creator>
  <cp:lastModifiedBy>Osle</cp:lastModifiedBy>
  <cp:lastPrinted>2021-11-02T08:27:18Z</cp:lastPrinted>
  <dcterms:created xsi:type="dcterms:W3CDTF">2017-03-02T00:40:46Z</dcterms:created>
  <dcterms:modified xsi:type="dcterms:W3CDTF">2021-11-02T08:34:54Z</dcterms:modified>
</cp:coreProperties>
</file>