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박수민\2. 샘플생산\0.메이트\0.진행중\스윔시티\SWIMCITY-21-OP003(긴팔레이스원피스)\리오더\"/>
    </mc:Choice>
  </mc:AlternateContent>
  <bookViews>
    <workbookView xWindow="0" yWindow="0" windowWidth="28800" windowHeight="12285"/>
  </bookViews>
  <sheets>
    <sheet name="견적 산출" sheetId="1" r:id="rId1"/>
    <sheet name="블랙레이스" sheetId="2" r:id="rId2"/>
    <sheet name="화이트레이스" sheetId="3" r:id="rId3"/>
    <sheet name="스타일 3." sheetId="4" r:id="rId4"/>
    <sheet name="스타일 4." sheetId="5" r:id="rId5"/>
    <sheet name="스타일 5.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3" l="1"/>
  <c r="K27" i="3"/>
  <c r="H27" i="3"/>
  <c r="L26" i="3"/>
  <c r="K26" i="3"/>
  <c r="H26" i="3"/>
  <c r="L25" i="3"/>
  <c r="K25" i="3"/>
  <c r="H25" i="3"/>
  <c r="L24" i="3"/>
  <c r="K24" i="3"/>
  <c r="H24" i="3"/>
  <c r="L23" i="3"/>
  <c r="K23" i="3"/>
  <c r="H23" i="3"/>
  <c r="L22" i="3"/>
  <c r="K22" i="3"/>
  <c r="H22" i="3"/>
  <c r="L21" i="3"/>
  <c r="K21" i="3"/>
  <c r="H21" i="3"/>
  <c r="L20" i="3"/>
  <c r="K20" i="3"/>
  <c r="H20" i="3"/>
  <c r="L19" i="3"/>
  <c r="K19" i="3"/>
  <c r="H19" i="3"/>
  <c r="L18" i="3"/>
  <c r="K18" i="3"/>
  <c r="H18" i="3"/>
  <c r="L17" i="3"/>
  <c r="K17" i="3"/>
  <c r="H17" i="3"/>
  <c r="L16" i="3"/>
  <c r="K16" i="3"/>
  <c r="H16" i="3"/>
  <c r="L15" i="3"/>
  <c r="K15" i="3"/>
  <c r="H15" i="3"/>
  <c r="L14" i="3"/>
  <c r="K14" i="3"/>
  <c r="H14" i="3"/>
  <c r="L13" i="3"/>
  <c r="K13" i="3"/>
  <c r="H13" i="3"/>
  <c r="L12" i="3"/>
  <c r="K12" i="3"/>
  <c r="H12" i="3"/>
  <c r="L11" i="3"/>
  <c r="K11" i="3"/>
  <c r="H11" i="3"/>
  <c r="L10" i="3"/>
  <c r="K10" i="3"/>
  <c r="H10" i="3"/>
  <c r="L9" i="3"/>
  <c r="K9" i="3"/>
  <c r="H9" i="3"/>
  <c r="L8" i="3"/>
  <c r="K8" i="3"/>
  <c r="H8" i="3"/>
  <c r="L7" i="3"/>
  <c r="K7" i="3"/>
  <c r="H7" i="3"/>
  <c r="L6" i="3"/>
  <c r="K6" i="3"/>
  <c r="H6" i="3"/>
  <c r="L5" i="3"/>
  <c r="K5" i="3"/>
  <c r="H5" i="3"/>
  <c r="H18" i="2"/>
  <c r="K18" i="2"/>
  <c r="L18" i="2"/>
  <c r="H19" i="2"/>
  <c r="K19" i="2"/>
  <c r="L19" i="2"/>
  <c r="H25" i="2" l="1"/>
  <c r="H26" i="2"/>
  <c r="H27" i="2"/>
  <c r="E9" i="1" l="1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D10" i="1" l="1"/>
  <c r="F9" i="1"/>
  <c r="F10" i="1"/>
  <c r="K21" i="2" l="1"/>
  <c r="K22" i="2"/>
  <c r="K20" i="2"/>
  <c r="E21" i="1" l="1"/>
  <c r="E13" i="1" s="1"/>
  <c r="F21" i="1"/>
  <c r="F13" i="1" s="1"/>
  <c r="G21" i="1"/>
  <c r="G13" i="1" s="1"/>
  <c r="G35" i="1" l="1"/>
  <c r="G17" i="1"/>
  <c r="G16" i="1"/>
  <c r="G15" i="1"/>
  <c r="K9" i="2"/>
  <c r="C10" i="1"/>
  <c r="G20" i="1"/>
  <c r="G27" i="1" s="1"/>
  <c r="G31" i="1" s="1"/>
  <c r="G10" i="1"/>
  <c r="E10" i="1"/>
  <c r="G9" i="1"/>
  <c r="D9" i="1"/>
  <c r="C9" i="1"/>
  <c r="L27" i="6"/>
  <c r="K27" i="6"/>
  <c r="H27" i="6"/>
  <c r="L26" i="6"/>
  <c r="K26" i="6"/>
  <c r="H26" i="6"/>
  <c r="L25" i="6"/>
  <c r="K25" i="6"/>
  <c r="H25" i="6"/>
  <c r="L24" i="6"/>
  <c r="K24" i="6"/>
  <c r="H24" i="6"/>
  <c r="L23" i="6"/>
  <c r="K23" i="6"/>
  <c r="H23" i="6"/>
  <c r="L22" i="6"/>
  <c r="K22" i="6"/>
  <c r="H22" i="6"/>
  <c r="L21" i="6"/>
  <c r="K21" i="6"/>
  <c r="H21" i="6"/>
  <c r="L20" i="6"/>
  <c r="K20" i="6"/>
  <c r="H20" i="6"/>
  <c r="L19" i="6"/>
  <c r="K19" i="6"/>
  <c r="H19" i="6"/>
  <c r="L18" i="6"/>
  <c r="K18" i="6"/>
  <c r="H18" i="6"/>
  <c r="L17" i="6"/>
  <c r="K17" i="6"/>
  <c r="H17" i="6"/>
  <c r="L16" i="6"/>
  <c r="K16" i="6"/>
  <c r="H16" i="6"/>
  <c r="L15" i="6"/>
  <c r="K15" i="6"/>
  <c r="H15" i="6"/>
  <c r="L14" i="6"/>
  <c r="K14" i="6"/>
  <c r="H14" i="6"/>
  <c r="L13" i="6"/>
  <c r="K13" i="6"/>
  <c r="H13" i="6"/>
  <c r="L12" i="6"/>
  <c r="K12" i="6"/>
  <c r="H12" i="6"/>
  <c r="L11" i="6"/>
  <c r="K11" i="6"/>
  <c r="H11" i="6"/>
  <c r="L10" i="6"/>
  <c r="K10" i="6"/>
  <c r="H10" i="6"/>
  <c r="L9" i="6"/>
  <c r="K9" i="6"/>
  <c r="H9" i="6"/>
  <c r="L8" i="6"/>
  <c r="K8" i="6"/>
  <c r="H8" i="6"/>
  <c r="L7" i="6"/>
  <c r="K7" i="6"/>
  <c r="H7" i="6"/>
  <c r="L6" i="6"/>
  <c r="K6" i="6"/>
  <c r="K28" i="6" s="1"/>
  <c r="H6" i="6"/>
  <c r="L5" i="6"/>
  <c r="L28" i="6" s="1"/>
  <c r="K5" i="6"/>
  <c r="H5" i="6"/>
  <c r="L27" i="5"/>
  <c r="K27" i="5"/>
  <c r="H27" i="5"/>
  <c r="L26" i="5"/>
  <c r="K26" i="5"/>
  <c r="H26" i="5"/>
  <c r="L25" i="5"/>
  <c r="K25" i="5"/>
  <c r="H25" i="5"/>
  <c r="L24" i="5"/>
  <c r="K24" i="5"/>
  <c r="H24" i="5"/>
  <c r="L23" i="5"/>
  <c r="K23" i="5"/>
  <c r="H23" i="5"/>
  <c r="L22" i="5"/>
  <c r="K22" i="5"/>
  <c r="H22" i="5"/>
  <c r="L21" i="5"/>
  <c r="K21" i="5"/>
  <c r="H21" i="5"/>
  <c r="L20" i="5"/>
  <c r="K20" i="5"/>
  <c r="H20" i="5"/>
  <c r="L19" i="5"/>
  <c r="K19" i="5"/>
  <c r="H19" i="5"/>
  <c r="L18" i="5"/>
  <c r="K18" i="5"/>
  <c r="H18" i="5"/>
  <c r="L17" i="5"/>
  <c r="K17" i="5"/>
  <c r="H17" i="5"/>
  <c r="L16" i="5"/>
  <c r="K16" i="5"/>
  <c r="H16" i="5"/>
  <c r="L15" i="5"/>
  <c r="K15" i="5"/>
  <c r="H15" i="5"/>
  <c r="L14" i="5"/>
  <c r="K14" i="5"/>
  <c r="H14" i="5"/>
  <c r="L13" i="5"/>
  <c r="K13" i="5"/>
  <c r="H13" i="5"/>
  <c r="L12" i="5"/>
  <c r="K12" i="5"/>
  <c r="H12" i="5"/>
  <c r="L11" i="5"/>
  <c r="K11" i="5"/>
  <c r="H11" i="5"/>
  <c r="L10" i="5"/>
  <c r="K10" i="5"/>
  <c r="H10" i="5"/>
  <c r="L9" i="5"/>
  <c r="K9" i="5"/>
  <c r="H9" i="5"/>
  <c r="L8" i="5"/>
  <c r="K8" i="5"/>
  <c r="H8" i="5"/>
  <c r="L7" i="5"/>
  <c r="K7" i="5"/>
  <c r="H7" i="5"/>
  <c r="L6" i="5"/>
  <c r="K6" i="5"/>
  <c r="H6" i="5"/>
  <c r="L5" i="5"/>
  <c r="K5" i="5"/>
  <c r="H5" i="5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28" i="5" l="1"/>
  <c r="K28" i="5"/>
  <c r="F20" i="1" s="1"/>
  <c r="F22" i="1" s="1"/>
  <c r="F29" i="1" s="1"/>
  <c r="L28" i="4"/>
  <c r="E3" i="1"/>
  <c r="K28" i="4"/>
  <c r="E20" i="1" s="1"/>
  <c r="E12" i="1" s="1"/>
  <c r="G34" i="1"/>
  <c r="G12" i="1"/>
  <c r="G24" i="1"/>
  <c r="G23" i="1"/>
  <c r="G30" i="1" s="1"/>
  <c r="G22" i="1"/>
  <c r="G29" i="1" s="1"/>
  <c r="L28" i="3"/>
  <c r="K28" i="3"/>
  <c r="D20" i="1" s="1"/>
  <c r="H6" i="2"/>
  <c r="H7" i="2"/>
  <c r="H8" i="2"/>
  <c r="H9" i="2"/>
  <c r="H10" i="2"/>
  <c r="H11" i="2"/>
  <c r="H12" i="2"/>
  <c r="H13" i="2"/>
  <c r="H14" i="2"/>
  <c r="H15" i="2"/>
  <c r="H16" i="2"/>
  <c r="H17" i="2"/>
  <c r="H20" i="2"/>
  <c r="H21" i="2"/>
  <c r="H22" i="2"/>
  <c r="H23" i="2"/>
  <c r="H24" i="2"/>
  <c r="H5" i="2"/>
  <c r="L6" i="2"/>
  <c r="L7" i="2"/>
  <c r="L8" i="2"/>
  <c r="L9" i="2"/>
  <c r="L10" i="2"/>
  <c r="L11" i="2"/>
  <c r="L12" i="2"/>
  <c r="L13" i="2"/>
  <c r="L14" i="2"/>
  <c r="L15" i="2"/>
  <c r="L16" i="2"/>
  <c r="L17" i="2"/>
  <c r="L20" i="2"/>
  <c r="L21" i="2"/>
  <c r="L22" i="2"/>
  <c r="L23" i="2"/>
  <c r="L24" i="2"/>
  <c r="L25" i="2"/>
  <c r="L26" i="2"/>
  <c r="L27" i="2"/>
  <c r="L5" i="2"/>
  <c r="K6" i="2"/>
  <c r="K7" i="2"/>
  <c r="K8" i="2"/>
  <c r="K10" i="2"/>
  <c r="K11" i="2"/>
  <c r="K12" i="2"/>
  <c r="K13" i="2"/>
  <c r="K14" i="2"/>
  <c r="K15" i="2"/>
  <c r="K16" i="2"/>
  <c r="K17" i="2"/>
  <c r="K23" i="2"/>
  <c r="K24" i="2"/>
  <c r="K25" i="2"/>
  <c r="K26" i="2"/>
  <c r="K27" i="2"/>
  <c r="K5" i="2"/>
  <c r="D23" i="1" l="1"/>
  <c r="D12" i="1"/>
  <c r="F12" i="1"/>
  <c r="F23" i="1"/>
  <c r="F30" i="1" s="1"/>
  <c r="F27" i="1"/>
  <c r="E27" i="1"/>
  <c r="E22" i="1"/>
  <c r="E29" i="1" s="1"/>
  <c r="E23" i="1"/>
  <c r="E30" i="1" s="1"/>
  <c r="D27" i="1"/>
  <c r="D22" i="1"/>
  <c r="D29" i="1" s="1"/>
  <c r="G14" i="1"/>
  <c r="D30" i="1"/>
  <c r="L28" i="2"/>
  <c r="K28" i="2"/>
  <c r="C20" i="1" s="1"/>
  <c r="C22" i="1" s="1"/>
  <c r="F24" i="1" l="1"/>
  <c r="F14" i="1" s="1"/>
  <c r="F35" i="1" s="1"/>
  <c r="F15" i="1"/>
  <c r="F17" i="1"/>
  <c r="F16" i="1"/>
  <c r="E24" i="1"/>
  <c r="E14" i="1" s="1"/>
  <c r="C23" i="1"/>
  <c r="C30" i="1" s="1"/>
  <c r="C27" i="1"/>
  <c r="C12" i="1"/>
  <c r="G33" i="1"/>
  <c r="D33" i="1"/>
  <c r="D21" i="1" s="1"/>
  <c r="D13" i="1" s="1"/>
  <c r="E33" i="1"/>
  <c r="F33" i="1"/>
  <c r="C33" i="1"/>
  <c r="C21" i="1" s="1"/>
  <c r="C29" i="1"/>
  <c r="E15" i="1" l="1"/>
  <c r="E17" i="1" s="1"/>
  <c r="E35" i="1"/>
  <c r="D24" i="1"/>
  <c r="D14" i="1" s="1"/>
  <c r="D35" i="1" s="1"/>
  <c r="D6" i="1"/>
  <c r="C28" i="1"/>
  <c r="C31" i="1" s="1"/>
  <c r="C13" i="1"/>
  <c r="C24" i="1"/>
  <c r="E16" i="1" l="1"/>
  <c r="D15" i="1"/>
  <c r="D16" i="1" s="1"/>
  <c r="C14" i="1"/>
  <c r="C15" i="1" s="1"/>
  <c r="C17" i="1" l="1"/>
  <c r="C16" i="1"/>
  <c r="D17" i="1"/>
  <c r="C35" i="1"/>
  <c r="C34" i="1" s="1"/>
  <c r="F6" i="1" l="1"/>
  <c r="E28" i="1"/>
  <c r="E31" i="1" s="1"/>
  <c r="E34" i="1" s="1"/>
  <c r="G28" i="1" l="1"/>
  <c r="D28" i="1"/>
  <c r="D31" i="1" s="1"/>
  <c r="F28" i="1"/>
  <c r="F31" i="1" s="1"/>
  <c r="F34" i="1" s="1"/>
  <c r="C6" i="1" l="1"/>
  <c r="D34" i="1"/>
  <c r="E25" i="1" s="1"/>
  <c r="G6" i="1" s="1"/>
  <c r="E6" i="1" s="1"/>
  <c r="B6" i="1" s="1"/>
</calcChain>
</file>

<file path=xl/sharedStrings.xml><?xml version="1.0" encoding="utf-8"?>
<sst xmlns="http://schemas.openxmlformats.org/spreadsheetml/2006/main" count="191" uniqueCount="88">
  <si>
    <t>작성일자</t>
    <phoneticPr fontId="2" type="noConversion"/>
  </si>
  <si>
    <t>작성자</t>
    <phoneticPr fontId="2" type="noConversion"/>
  </si>
  <si>
    <t>브랜드명</t>
    <phoneticPr fontId="2" type="noConversion"/>
  </si>
  <si>
    <t>스타일 수</t>
    <phoneticPr fontId="2" type="noConversion"/>
  </si>
  <si>
    <t>전체 발주수량</t>
    <phoneticPr fontId="2" type="noConversion"/>
  </si>
  <si>
    <t>마진률</t>
    <phoneticPr fontId="2" type="noConversion"/>
  </si>
  <si>
    <t>매출액</t>
    <phoneticPr fontId="2" type="noConversion"/>
  </si>
  <si>
    <t>1회성 지출비용</t>
    <phoneticPr fontId="2" type="noConversion"/>
  </si>
  <si>
    <t>담당자 인센티브</t>
    <phoneticPr fontId="2" type="noConversion"/>
  </si>
  <si>
    <t>Style 1.</t>
    <phoneticPr fontId="2" type="noConversion"/>
  </si>
  <si>
    <t>Style 2.</t>
    <phoneticPr fontId="2" type="noConversion"/>
  </si>
  <si>
    <t>Style 3.</t>
    <phoneticPr fontId="2" type="noConversion"/>
  </si>
  <si>
    <t>Style 4.</t>
    <phoneticPr fontId="2" type="noConversion"/>
  </si>
  <si>
    <t>Style 5.</t>
    <phoneticPr fontId="2" type="noConversion"/>
  </si>
  <si>
    <t>품목</t>
    <phoneticPr fontId="2" type="noConversion"/>
  </si>
  <si>
    <t>견적 단가</t>
    <phoneticPr fontId="2" type="noConversion"/>
  </si>
  <si>
    <t>인센티브</t>
    <phoneticPr fontId="2" type="noConversion"/>
  </si>
  <si>
    <t>[ 개별 ]</t>
    <phoneticPr fontId="2" type="noConversion"/>
  </si>
  <si>
    <t>원가 비용</t>
    <phoneticPr fontId="2" type="noConversion"/>
  </si>
  <si>
    <t>관리·제반 비용</t>
    <phoneticPr fontId="2" type="noConversion"/>
  </si>
  <si>
    <t>1회성 지출 비용</t>
    <phoneticPr fontId="2" type="noConversion"/>
  </si>
  <si>
    <t>리스크 비용</t>
    <phoneticPr fontId="2" type="noConversion"/>
  </si>
  <si>
    <t>비용 합계</t>
    <phoneticPr fontId="2" type="noConversion"/>
  </si>
  <si>
    <t>[ 전체 ]</t>
    <phoneticPr fontId="2" type="noConversion"/>
  </si>
  <si>
    <t>Style 1.</t>
    <phoneticPr fontId="2" type="noConversion"/>
  </si>
  <si>
    <t>구분</t>
    <phoneticPr fontId="2" type="noConversion"/>
  </si>
  <si>
    <t>분류</t>
    <phoneticPr fontId="2" type="noConversion"/>
  </si>
  <si>
    <t>규격</t>
    <phoneticPr fontId="2" type="noConversion"/>
  </si>
  <si>
    <t>단위</t>
    <phoneticPr fontId="2" type="noConversion"/>
  </si>
  <si>
    <t>요척</t>
    <phoneticPr fontId="2" type="noConversion"/>
  </si>
  <si>
    <t>기준 수량</t>
    <phoneticPr fontId="2" type="noConversion"/>
  </si>
  <si>
    <t>발주 수량</t>
    <phoneticPr fontId="2" type="noConversion"/>
  </si>
  <si>
    <t>단가</t>
    <phoneticPr fontId="2" type="noConversion"/>
  </si>
  <si>
    <t>개별 원가</t>
    <phoneticPr fontId="2" type="noConversion"/>
  </si>
  <si>
    <t>발주 금액</t>
    <phoneticPr fontId="2" type="noConversion"/>
  </si>
  <si>
    <t>구입처</t>
    <phoneticPr fontId="2" type="noConversion"/>
  </si>
  <si>
    <t>비고</t>
    <phoneticPr fontId="2" type="noConversion"/>
  </si>
  <si>
    <t>원단</t>
    <phoneticPr fontId="2" type="noConversion"/>
  </si>
  <si>
    <t>부자재</t>
    <phoneticPr fontId="2" type="noConversion"/>
  </si>
  <si>
    <t>제작 /
가공</t>
    <phoneticPr fontId="2" type="noConversion"/>
  </si>
  <si>
    <t>자재명 / 상세 내역</t>
    <phoneticPr fontId="2" type="noConversion"/>
  </si>
  <si>
    <t>포장 /
기타</t>
    <phoneticPr fontId="2" type="noConversion"/>
  </si>
  <si>
    <t>품목</t>
    <phoneticPr fontId="2" type="noConversion"/>
  </si>
  <si>
    <t>합 계</t>
    <phoneticPr fontId="2" type="noConversion"/>
  </si>
  <si>
    <t>발주 수량</t>
    <phoneticPr fontId="2" type="noConversion"/>
  </si>
  <si>
    <t>참고용</t>
    <phoneticPr fontId="2" type="noConversion"/>
  </si>
  <si>
    <t>전체 지출 비용</t>
    <phoneticPr fontId="2" type="noConversion"/>
  </si>
  <si>
    <t>전체 영업 이익</t>
    <phoneticPr fontId="2" type="noConversion"/>
  </si>
  <si>
    <t>전체 매출액</t>
    <phoneticPr fontId="2" type="noConversion"/>
  </si>
  <si>
    <t>영업 이익</t>
    <phoneticPr fontId="2" type="noConversion"/>
  </si>
  <si>
    <t>개별 지출비용</t>
    <phoneticPr fontId="2" type="noConversion"/>
  </si>
  <si>
    <t>제작 원가</t>
    <phoneticPr fontId="2" type="noConversion"/>
  </si>
  <si>
    <t>개별 영업이익</t>
    <phoneticPr fontId="2" type="noConversion"/>
  </si>
  <si>
    <t>임가공</t>
    <phoneticPr fontId="2" type="noConversion"/>
  </si>
  <si>
    <t>Style 2.</t>
    <phoneticPr fontId="2" type="noConversion"/>
  </si>
  <si>
    <t>Style 3.</t>
    <phoneticPr fontId="2" type="noConversion"/>
  </si>
  <si>
    <t>Style 4.</t>
    <phoneticPr fontId="2" type="noConversion"/>
  </si>
  <si>
    <t>Style 5.</t>
    <phoneticPr fontId="2" type="noConversion"/>
  </si>
  <si>
    <t>※ 「흰색」 란을 입력해주세요.</t>
    <phoneticPr fontId="2" type="noConversion"/>
  </si>
  <si>
    <t>겉감</t>
    <phoneticPr fontId="2" type="noConversion"/>
  </si>
  <si>
    <t>폴리백</t>
    <phoneticPr fontId="2" type="noConversion"/>
  </si>
  <si>
    <t>포장/검수</t>
    <phoneticPr fontId="2" type="noConversion"/>
  </si>
  <si>
    <t>관리·제반·리스크 등</t>
    <phoneticPr fontId="2" type="noConversion"/>
  </si>
  <si>
    <t>폴리백</t>
    <phoneticPr fontId="2" type="noConversion"/>
  </si>
  <si>
    <t>YD</t>
    <phoneticPr fontId="2" type="noConversion"/>
  </si>
  <si>
    <t>박수민</t>
    <phoneticPr fontId="2" type="noConversion"/>
  </si>
  <si>
    <t>더큐레이터서울</t>
    <phoneticPr fontId="2" type="noConversion"/>
  </si>
  <si>
    <t xml:space="preserve"> </t>
    <phoneticPr fontId="2" type="noConversion"/>
  </si>
  <si>
    <t>마일드웜 1:1</t>
    <phoneticPr fontId="2" type="noConversion"/>
  </si>
  <si>
    <t>52"</t>
    <phoneticPr fontId="2" type="noConversion"/>
  </si>
  <si>
    <t>충남니트</t>
    <phoneticPr fontId="2" type="noConversion"/>
  </si>
  <si>
    <t>#블랙</t>
    <phoneticPr fontId="2" type="noConversion"/>
  </si>
  <si>
    <t>하나레이스 (B-2365)</t>
    <phoneticPr fontId="2" type="noConversion"/>
  </si>
  <si>
    <t>#1399  1/2</t>
    <phoneticPr fontId="2" type="noConversion"/>
  </si>
  <si>
    <t>레이스</t>
    <phoneticPr fontId="2" type="noConversion"/>
  </si>
  <si>
    <r>
      <t>레이스</t>
    </r>
    <r>
      <rPr>
        <b/>
        <sz val="12"/>
        <color rgb="FFFF0000"/>
        <rFont val="나눔스퀘어라운드 Bold"/>
        <family val="3"/>
        <charset val="129"/>
      </rPr>
      <t xml:space="preserve"> #블랙 염색</t>
    </r>
    <phoneticPr fontId="2" type="noConversion"/>
  </si>
  <si>
    <t>벌크포장</t>
    <phoneticPr fontId="2" type="noConversion"/>
  </si>
  <si>
    <t>케어라벨</t>
    <phoneticPr fontId="2" type="noConversion"/>
  </si>
  <si>
    <t>메인라벨</t>
    <phoneticPr fontId="2" type="noConversion"/>
  </si>
  <si>
    <t>위아더 출력/AI첨부</t>
    <phoneticPr fontId="2" type="noConversion"/>
  </si>
  <si>
    <t>사무실 보유</t>
    <phoneticPr fontId="2" type="noConversion"/>
  </si>
  <si>
    <r>
      <t xml:space="preserve">긴팔 레이스 원피스 </t>
    </r>
    <r>
      <rPr>
        <sz val="8"/>
        <color theme="1"/>
        <rFont val="나눔스퀘어라운드 Bold"/>
        <family val="3"/>
        <charset val="129"/>
      </rPr>
      <t>#화이트레이스</t>
    </r>
    <phoneticPr fontId="2" type="noConversion"/>
  </si>
  <si>
    <r>
      <t>긴팔 레이스 원피스</t>
    </r>
    <r>
      <rPr>
        <sz val="9"/>
        <color theme="1"/>
        <rFont val="나눔스퀘어라운드 Bold"/>
        <family val="3"/>
        <charset val="129"/>
      </rPr>
      <t>#블랙레이스</t>
    </r>
    <phoneticPr fontId="2" type="noConversion"/>
  </si>
  <si>
    <r>
      <t>레이스</t>
    </r>
    <r>
      <rPr>
        <b/>
        <sz val="12"/>
        <color rgb="FFFF0000"/>
        <rFont val="나눔스퀘어라운드 Bold"/>
        <family val="3"/>
        <charset val="129"/>
      </rPr>
      <t xml:space="preserve"> #화이트</t>
    </r>
    <phoneticPr fontId="2" type="noConversion"/>
  </si>
  <si>
    <t>마일드웜 1:1</t>
    <phoneticPr fontId="2" type="noConversion"/>
  </si>
  <si>
    <t>충남니트 (C-2039)
02-2267-3566</t>
    <phoneticPr fontId="2" type="noConversion"/>
  </si>
  <si>
    <t>면 58% 모달 38% 스판 4%</t>
    <phoneticPr fontId="2" type="noConversion"/>
  </si>
  <si>
    <t>하나레이스 (B-2365)
010-2387-6000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</si>
</sst>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_-* #,##0.000_-;\-* #,##0.000_-;_-* &quot;-&quot;_-;_-@_-"/>
    <numFmt numFmtId="177" formatCode="#,###"/>
    <numFmt numFmtId="178" formatCode="yyyy\.mm\.dd\ \(aaa\)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스퀘어라운드 Bold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1"/>
      <color theme="10"/>
      <name val="나눔스퀘어라운드 ExtraBold"/>
      <family val="3"/>
      <charset val="129"/>
    </font>
    <font>
      <sz val="10"/>
      <color rgb="FFFF0000"/>
      <name val="나눔스퀘어라운드 Bold"/>
      <family val="3"/>
      <charset val="129"/>
    </font>
    <font>
      <sz val="10"/>
      <color theme="0"/>
      <name val="나눔스퀘어라운드 Bold"/>
      <family val="3"/>
      <charset val="129"/>
    </font>
    <font>
      <b/>
      <sz val="12"/>
      <color rgb="FFFF0000"/>
      <name val="나눔스퀘어라운드 Bold"/>
      <family val="3"/>
      <charset val="129"/>
    </font>
    <font>
      <sz val="9"/>
      <color theme="1"/>
      <name val="나눔스퀘어라운드 Bold"/>
      <family val="3"/>
      <charset val="129"/>
    </font>
    <font>
      <sz val="8"/>
      <color theme="1"/>
      <name val="나눔스퀘어라운드 Bold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6" xfId="0" applyFont="1" applyFill="1" applyBorder="1" applyAlignment="1" applyProtection="1">
      <alignment horizontal="center" vertical="center"/>
      <protection locked="0"/>
    </xf>
    <xf numFmtId="177" fontId="3" fillId="0" borderId="57" xfId="0" applyNumberFormat="1" applyFont="1" applyFill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41" fontId="3" fillId="0" borderId="57" xfId="1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3" borderId="16" xfId="3" applyFont="1" applyFill="1" applyBorder="1" applyAlignment="1" applyProtection="1">
      <alignment horizontal="center" vertical="center"/>
      <protection locked="0"/>
    </xf>
    <xf numFmtId="0" fontId="5" fillId="3" borderId="17" xfId="3" applyFont="1" applyFill="1" applyBorder="1" applyAlignment="1" applyProtection="1">
      <alignment horizontal="center" vertical="center"/>
      <protection locked="0"/>
    </xf>
    <xf numFmtId="0" fontId="5" fillId="3" borderId="18" xfId="3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distributed" vertical="center" indent="1"/>
      <protection locked="0"/>
    </xf>
    <xf numFmtId="0" fontId="3" fillId="0" borderId="53" xfId="0" applyFont="1" applyBorder="1" applyAlignment="1" applyProtection="1">
      <alignment horizontal="distributed" vertical="center" indent="1"/>
      <protection locked="0"/>
    </xf>
    <xf numFmtId="0" fontId="3" fillId="0" borderId="15" xfId="0" applyFont="1" applyBorder="1" applyAlignment="1" applyProtection="1">
      <alignment horizontal="distributed" vertical="center" indent="1"/>
      <protection locked="0"/>
    </xf>
    <xf numFmtId="41" fontId="3" fillId="0" borderId="16" xfId="1" applyFont="1" applyFill="1" applyBorder="1" applyAlignment="1" applyProtection="1">
      <alignment horizontal="center" vertical="center"/>
      <protection locked="0"/>
    </xf>
    <xf numFmtId="41" fontId="3" fillId="0" borderId="18" xfId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distributed" vertical="center" indent="1"/>
      <protection locked="0"/>
    </xf>
    <xf numFmtId="0" fontId="3" fillId="0" borderId="35" xfId="0" applyFont="1" applyBorder="1" applyAlignment="1" applyProtection="1">
      <alignment horizontal="distributed" vertical="center" indent="1"/>
      <protection locked="0"/>
    </xf>
    <xf numFmtId="0" fontId="3" fillId="0" borderId="43" xfId="0" applyFont="1" applyBorder="1" applyAlignment="1" applyProtection="1">
      <alignment horizontal="distributed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distributed" vertical="center" indent="1"/>
      <protection locked="0"/>
    </xf>
    <xf numFmtId="0" fontId="3" fillId="0" borderId="61" xfId="0" applyFont="1" applyBorder="1" applyAlignment="1" applyProtection="1">
      <alignment horizontal="distributed" vertical="center" indent="1"/>
      <protection locked="0"/>
    </xf>
    <xf numFmtId="10" fontId="3" fillId="2" borderId="59" xfId="2" applyNumberFormat="1" applyFont="1" applyFill="1" applyBorder="1" applyAlignment="1" applyProtection="1">
      <alignment horizontal="center" vertical="center"/>
    </xf>
    <xf numFmtId="41" fontId="3" fillId="2" borderId="4" xfId="1" applyFont="1" applyFill="1" applyBorder="1" applyAlignment="1" applyProtection="1">
      <alignment horizontal="center" vertical="center"/>
    </xf>
    <xf numFmtId="41" fontId="3" fillId="2" borderId="5" xfId="1" applyFont="1" applyFill="1" applyBorder="1" applyAlignment="1" applyProtection="1">
      <alignment horizontal="center" vertical="center"/>
    </xf>
    <xf numFmtId="177" fontId="3" fillId="2" borderId="12" xfId="0" applyNumberFormat="1" applyFont="1" applyFill="1" applyBorder="1" applyAlignment="1" applyProtection="1">
      <alignment horizontal="center" vertical="center"/>
    </xf>
    <xf numFmtId="0" fontId="3" fillId="2" borderId="14" xfId="1" applyNumberFormat="1" applyFont="1" applyFill="1" applyBorder="1" applyAlignment="1" applyProtection="1">
      <alignment horizontal="center" vertical="center"/>
    </xf>
    <xf numFmtId="0" fontId="3" fillId="2" borderId="3" xfId="1" applyNumberFormat="1" applyFont="1" applyFill="1" applyBorder="1" applyAlignment="1" applyProtection="1">
      <alignment horizontal="center" vertical="center"/>
    </xf>
    <xf numFmtId="41" fontId="3" fillId="2" borderId="54" xfId="1" applyFont="1" applyFill="1" applyBorder="1" applyAlignment="1" applyProtection="1">
      <alignment horizontal="center" vertical="center"/>
    </xf>
    <xf numFmtId="41" fontId="3" fillId="2" borderId="55" xfId="1" applyFont="1" applyFill="1" applyBorder="1" applyAlignment="1" applyProtection="1">
      <alignment horizontal="center" vertical="center"/>
    </xf>
    <xf numFmtId="41" fontId="3" fillId="2" borderId="1" xfId="1" applyFont="1" applyFill="1" applyBorder="1" applyAlignment="1" applyProtection="1">
      <alignment horizontal="center" vertical="center"/>
    </xf>
    <xf numFmtId="41" fontId="3" fillId="2" borderId="8" xfId="1" applyFont="1" applyFill="1" applyBorder="1" applyAlignment="1" applyProtection="1">
      <alignment horizontal="center" vertical="center"/>
    </xf>
    <xf numFmtId="41" fontId="3" fillId="2" borderId="22" xfId="1" applyFont="1" applyFill="1" applyBorder="1" applyAlignment="1" applyProtection="1">
      <alignment horizontal="center" vertical="center"/>
    </xf>
    <xf numFmtId="41" fontId="3" fillId="2" borderId="14" xfId="1" applyFont="1" applyFill="1" applyBorder="1" applyAlignment="1" applyProtection="1">
      <alignment horizontal="center" vertical="center"/>
    </xf>
    <xf numFmtId="41" fontId="3" fillId="2" borderId="7" xfId="1" applyFont="1" applyFill="1" applyBorder="1" applyAlignment="1" applyProtection="1">
      <alignment horizontal="center" vertical="center"/>
    </xf>
    <xf numFmtId="41" fontId="3" fillId="2" borderId="9" xfId="1" applyFont="1" applyFill="1" applyBorder="1" applyAlignment="1" applyProtection="1">
      <alignment horizontal="center" vertical="center"/>
    </xf>
    <xf numFmtId="41" fontId="3" fillId="2" borderId="23" xfId="1" applyFont="1" applyFill="1" applyBorder="1" applyAlignment="1" applyProtection="1">
      <alignment horizontal="center" vertical="center"/>
    </xf>
    <xf numFmtId="41" fontId="3" fillId="2" borderId="36" xfId="1" applyFont="1" applyFill="1" applyBorder="1" applyAlignment="1" applyProtection="1">
      <alignment horizontal="center" vertical="center"/>
    </xf>
    <xf numFmtId="41" fontId="3" fillId="2" borderId="39" xfId="1" applyFont="1" applyFill="1" applyBorder="1" applyAlignment="1" applyProtection="1">
      <alignment horizontal="center" vertical="center"/>
    </xf>
    <xf numFmtId="10" fontId="3" fillId="2" borderId="19" xfId="2" applyNumberFormat="1" applyFont="1" applyFill="1" applyBorder="1" applyAlignment="1" applyProtection="1">
      <alignment horizontal="center" vertical="center"/>
    </xf>
    <xf numFmtId="10" fontId="3" fillId="2" borderId="46" xfId="2" applyNumberFormat="1" applyFont="1" applyFill="1" applyBorder="1" applyAlignment="1" applyProtection="1">
      <alignment horizontal="center" vertical="center"/>
    </xf>
    <xf numFmtId="10" fontId="3" fillId="2" borderId="47" xfId="2" applyNumberFormat="1" applyFont="1" applyFill="1" applyBorder="1" applyAlignment="1" applyProtection="1">
      <alignment horizontal="center" vertical="center"/>
    </xf>
    <xf numFmtId="41" fontId="3" fillId="2" borderId="3" xfId="1" applyFont="1" applyFill="1" applyBorder="1" applyAlignment="1" applyProtection="1">
      <alignment horizontal="center" vertical="center"/>
    </xf>
    <xf numFmtId="41" fontId="3" fillId="2" borderId="60" xfId="1" applyFont="1" applyFill="1" applyBorder="1" applyAlignment="1" applyProtection="1">
      <alignment horizontal="center" vertical="center"/>
    </xf>
    <xf numFmtId="41" fontId="3" fillId="2" borderId="62" xfId="1" applyFont="1" applyFill="1" applyBorder="1" applyAlignment="1" applyProtection="1">
      <alignment horizontal="center" vertical="center"/>
    </xf>
    <xf numFmtId="41" fontId="3" fillId="2" borderId="47" xfId="1" applyFont="1" applyFill="1" applyBorder="1" applyAlignment="1" applyProtection="1">
      <alignment horizontal="center" vertical="center"/>
    </xf>
    <xf numFmtId="41" fontId="3" fillId="2" borderId="50" xfId="1" applyFont="1" applyFill="1" applyBorder="1" applyAlignment="1" applyProtection="1">
      <alignment horizontal="center" vertical="center"/>
    </xf>
    <xf numFmtId="41" fontId="3" fillId="2" borderId="51" xfId="1" applyFont="1" applyFill="1" applyBorder="1" applyAlignment="1" applyProtection="1">
      <alignment horizontal="center" vertical="center"/>
    </xf>
    <xf numFmtId="10" fontId="3" fillId="2" borderId="27" xfId="2" applyNumberFormat="1" applyFont="1" applyFill="1" applyBorder="1" applyAlignment="1" applyProtection="1">
      <alignment horizontal="center" vertical="center"/>
    </xf>
    <xf numFmtId="10" fontId="3" fillId="2" borderId="16" xfId="2" applyNumberFormat="1" applyFont="1" applyFill="1" applyBorder="1" applyAlignment="1" applyProtection="1">
      <alignment horizontal="center" vertical="center"/>
    </xf>
    <xf numFmtId="10" fontId="3" fillId="2" borderId="18" xfId="2" applyNumberFormat="1" applyFont="1" applyFill="1" applyBorder="1" applyAlignment="1" applyProtection="1">
      <alignment horizontal="center" vertical="center"/>
    </xf>
    <xf numFmtId="41" fontId="3" fillId="2" borderId="24" xfId="1" applyFont="1" applyFill="1" applyBorder="1" applyAlignment="1" applyProtection="1">
      <alignment horizontal="center" vertical="center"/>
    </xf>
    <xf numFmtId="41" fontId="3" fillId="2" borderId="26" xfId="1" applyFont="1" applyFill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49" fontId="3" fillId="0" borderId="48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176" fontId="3" fillId="0" borderId="13" xfId="1" applyNumberFormat="1" applyFont="1" applyBorder="1" applyAlignment="1" applyProtection="1">
      <alignment horizontal="center" vertical="center"/>
      <protection locked="0"/>
    </xf>
    <xf numFmtId="41" fontId="3" fillId="0" borderId="31" xfId="1" applyFont="1" applyBorder="1" applyAlignment="1" applyProtection="1">
      <alignment horizontal="center" vertical="center"/>
      <protection locked="0"/>
    </xf>
    <xf numFmtId="41" fontId="3" fillId="0" borderId="13" xfId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176" fontId="3" fillId="0" borderId="11" xfId="1" applyNumberFormat="1" applyFont="1" applyBorder="1" applyAlignment="1" applyProtection="1">
      <alignment horizontal="center" vertical="center"/>
      <protection locked="0"/>
    </xf>
    <xf numFmtId="41" fontId="3" fillId="0" borderId="32" xfId="1" applyFont="1" applyBorder="1" applyAlignment="1" applyProtection="1">
      <alignment horizontal="center" vertical="center"/>
      <protection locked="0"/>
    </xf>
    <xf numFmtId="41" fontId="3" fillId="0" borderId="11" xfId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left" vertical="center" indent="1"/>
      <protection locked="0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176" fontId="3" fillId="0" borderId="35" xfId="1" applyNumberFormat="1" applyFont="1" applyBorder="1" applyAlignment="1" applyProtection="1">
      <alignment horizontal="center" vertical="center"/>
      <protection locked="0"/>
    </xf>
    <xf numFmtId="41" fontId="3" fillId="0" borderId="38" xfId="1" applyFont="1" applyBorder="1" applyAlignment="1" applyProtection="1">
      <alignment horizontal="center" vertical="center"/>
      <protection locked="0"/>
    </xf>
    <xf numFmtId="41" fontId="3" fillId="0" borderId="35" xfId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176" fontId="3" fillId="0" borderId="10" xfId="1" applyNumberFormat="1" applyFont="1" applyBorder="1" applyAlignment="1" applyProtection="1">
      <alignment horizontal="center" vertical="center"/>
      <protection locked="0"/>
    </xf>
    <xf numFmtId="41" fontId="3" fillId="0" borderId="45" xfId="1" applyFont="1" applyBorder="1" applyAlignment="1" applyProtection="1">
      <alignment horizontal="center" vertical="center"/>
      <protection locked="0"/>
    </xf>
    <xf numFmtId="41" fontId="3" fillId="0" borderId="10" xfId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41" fontId="3" fillId="2" borderId="13" xfId="1" applyFont="1" applyFill="1" applyBorder="1" applyAlignment="1" applyProtection="1">
      <alignment horizontal="center" vertical="center"/>
    </xf>
    <xf numFmtId="41" fontId="3" fillId="2" borderId="37" xfId="1" applyFont="1" applyFill="1" applyBorder="1" applyAlignment="1" applyProtection="1">
      <alignment horizontal="center" vertical="center"/>
    </xf>
    <xf numFmtId="41" fontId="3" fillId="2" borderId="10" xfId="1" applyFont="1" applyFill="1" applyBorder="1" applyAlignment="1" applyProtection="1">
      <alignment horizontal="center" vertical="center"/>
    </xf>
    <xf numFmtId="41" fontId="3" fillId="2" borderId="25" xfId="1" applyFont="1" applyFill="1" applyBorder="1" applyAlignment="1" applyProtection="1">
      <alignment horizontal="center" vertical="center"/>
    </xf>
    <xf numFmtId="41" fontId="3" fillId="2" borderId="21" xfId="1" applyFont="1" applyFill="1" applyBorder="1" applyAlignment="1" applyProtection="1">
      <alignment horizontal="center" vertical="center"/>
    </xf>
    <xf numFmtId="41" fontId="3" fillId="2" borderId="33" xfId="1" applyFont="1" applyFill="1" applyBorder="1" applyAlignment="1" applyProtection="1">
      <alignment horizontal="center" vertical="center"/>
    </xf>
    <xf numFmtId="41" fontId="3" fillId="2" borderId="34" xfId="1" applyFont="1" applyFill="1" applyBorder="1" applyAlignment="1" applyProtection="1">
      <alignment horizontal="center" vertical="center"/>
    </xf>
    <xf numFmtId="41" fontId="3" fillId="2" borderId="20" xfId="1" applyFont="1" applyFill="1" applyBorder="1" applyAlignment="1" applyProtection="1">
      <alignment horizontal="center" vertical="center"/>
    </xf>
    <xf numFmtId="41" fontId="3" fillId="2" borderId="19" xfId="1" applyFont="1" applyFill="1" applyBorder="1" applyAlignment="1" applyProtection="1">
      <alignment horizontal="center" vertical="center"/>
    </xf>
    <xf numFmtId="41" fontId="3" fillId="2" borderId="42" xfId="1" applyFont="1" applyFill="1" applyBorder="1" applyAlignment="1" applyProtection="1">
      <alignment horizontal="center" vertical="center"/>
    </xf>
    <xf numFmtId="41" fontId="6" fillId="2" borderId="14" xfId="1" applyFont="1" applyFill="1" applyBorder="1" applyAlignment="1" applyProtection="1">
      <alignment horizontal="center" vertical="center"/>
    </xf>
    <xf numFmtId="178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6" fillId="2" borderId="63" xfId="1" applyFont="1" applyFill="1" applyBorder="1" applyAlignment="1" applyProtection="1">
      <alignment horizontal="center" vertical="center"/>
    </xf>
    <xf numFmtId="41" fontId="3" fillId="2" borderId="56" xfId="1" applyFont="1" applyFill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  <protection locked="0"/>
    </xf>
    <xf numFmtId="41" fontId="3" fillId="2" borderId="65" xfId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distributed" vertical="center" indent="1"/>
      <protection locked="0"/>
    </xf>
    <xf numFmtId="41" fontId="3" fillId="2" borderId="66" xfId="1" applyFont="1" applyFill="1" applyBorder="1" applyAlignment="1" applyProtection="1">
      <alignment horizontal="center" vertical="center"/>
    </xf>
    <xf numFmtId="41" fontId="3" fillId="2" borderId="67" xfId="1" applyFont="1" applyFill="1" applyBorder="1" applyAlignment="1" applyProtection="1">
      <alignment horizontal="center" vertical="center"/>
    </xf>
    <xf numFmtId="41" fontId="3" fillId="2" borderId="68" xfId="1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left" vertical="center" indent="1"/>
      <protection locked="0"/>
    </xf>
    <xf numFmtId="49" fontId="3" fillId="4" borderId="9" xfId="0" applyNumberFormat="1" applyFont="1" applyFill="1" applyBorder="1" applyAlignment="1" applyProtection="1">
      <alignment horizontal="center" vertical="center"/>
      <protection locked="0"/>
    </xf>
    <xf numFmtId="49" fontId="3" fillId="4" borderId="21" xfId="0" applyNumberFormat="1" applyFont="1" applyFill="1" applyBorder="1" applyAlignment="1" applyProtection="1">
      <alignment horizontal="center" vertical="center"/>
      <protection locked="0"/>
    </xf>
    <xf numFmtId="176" fontId="3" fillId="4" borderId="11" xfId="1" applyNumberFormat="1" applyFont="1" applyFill="1" applyBorder="1" applyAlignment="1" applyProtection="1">
      <alignment horizontal="center" vertical="center"/>
      <protection locked="0"/>
    </xf>
    <xf numFmtId="41" fontId="3" fillId="4" borderId="13" xfId="1" applyFont="1" applyFill="1" applyBorder="1" applyAlignment="1" applyProtection="1">
      <alignment horizontal="center" vertical="center"/>
    </xf>
    <xf numFmtId="41" fontId="3" fillId="4" borderId="32" xfId="1" applyFont="1" applyFill="1" applyBorder="1" applyAlignment="1" applyProtection="1">
      <alignment horizontal="center" vertical="center"/>
      <protection locked="0"/>
    </xf>
    <xf numFmtId="41" fontId="3" fillId="4" borderId="11" xfId="1" applyFont="1" applyFill="1" applyBorder="1" applyAlignment="1" applyProtection="1">
      <alignment horizontal="center" vertical="center"/>
      <protection locked="0"/>
    </xf>
    <xf numFmtId="41" fontId="3" fillId="4" borderId="9" xfId="1" applyFont="1" applyFill="1" applyBorder="1" applyAlignment="1" applyProtection="1">
      <alignment horizontal="center" vertical="center"/>
    </xf>
    <xf numFmtId="41" fontId="3" fillId="4" borderId="21" xfId="1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35" xfId="0" applyFont="1" applyFill="1" applyBorder="1" applyAlignment="1" applyProtection="1">
      <alignment horizontal="left" vertical="center" indent="1"/>
      <protection locked="0"/>
    </xf>
    <xf numFmtId="49" fontId="3" fillId="4" borderId="36" xfId="0" applyNumberFormat="1" applyFont="1" applyFill="1" applyBorder="1" applyAlignment="1" applyProtection="1">
      <alignment horizontal="center" vertical="center"/>
      <protection locked="0"/>
    </xf>
    <xf numFmtId="49" fontId="3" fillId="4" borderId="34" xfId="0" applyNumberFormat="1" applyFont="1" applyFill="1" applyBorder="1" applyAlignment="1" applyProtection="1">
      <alignment horizontal="center" vertical="center"/>
      <protection locked="0"/>
    </xf>
    <xf numFmtId="176" fontId="3" fillId="4" borderId="35" xfId="1" applyNumberFormat="1" applyFont="1" applyFill="1" applyBorder="1" applyAlignment="1" applyProtection="1">
      <alignment horizontal="center" vertical="center"/>
      <protection locked="0"/>
    </xf>
    <xf numFmtId="41" fontId="3" fillId="4" borderId="37" xfId="1" applyFont="1" applyFill="1" applyBorder="1" applyAlignment="1" applyProtection="1">
      <alignment horizontal="center" vertical="center"/>
    </xf>
    <xf numFmtId="41" fontId="3" fillId="4" borderId="38" xfId="1" applyFont="1" applyFill="1" applyBorder="1" applyAlignment="1" applyProtection="1">
      <alignment horizontal="center" vertical="center"/>
      <protection locked="0"/>
    </xf>
    <xf numFmtId="41" fontId="3" fillId="4" borderId="35" xfId="1" applyFont="1" applyFill="1" applyBorder="1" applyAlignment="1" applyProtection="1">
      <alignment horizontal="center" vertical="center"/>
      <protection locked="0"/>
    </xf>
    <xf numFmtId="41" fontId="3" fillId="4" borderId="36" xfId="1" applyFont="1" applyFill="1" applyBorder="1" applyAlignment="1" applyProtection="1">
      <alignment horizontal="center" vertical="center"/>
    </xf>
    <xf numFmtId="41" fontId="3" fillId="4" borderId="34" xfId="1" applyFont="1" applyFill="1" applyBorder="1" applyAlignment="1" applyProtection="1">
      <alignment horizontal="center" vertical="center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49" fontId="3" fillId="0" borderId="46" xfId="0" applyNumberFormat="1" applyFont="1" applyBorder="1" applyAlignment="1" applyProtection="1">
      <alignment horizontal="center" vertical="center"/>
      <protection locked="0"/>
    </xf>
    <xf numFmtId="49" fontId="3" fillId="0" borderId="47" xfId="0" applyNumberFormat="1" applyFont="1" applyBorder="1" applyAlignment="1" applyProtection="1">
      <alignment horizontal="center" vertical="center"/>
      <protection locked="0"/>
    </xf>
    <xf numFmtId="41" fontId="3" fillId="0" borderId="46" xfId="1" applyFont="1" applyBorder="1" applyAlignment="1" applyProtection="1">
      <alignment horizontal="center" vertical="center"/>
      <protection locked="0"/>
    </xf>
    <xf numFmtId="41" fontId="3" fillId="0" borderId="47" xfId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</cellXfs>
  <cellStyles count="4">
    <cellStyle name="백분율" xfId="2" builtinId="5"/>
    <cellStyle name="쉼표 [0]" xfId="1" builtinId="6"/>
    <cellStyle name="표준" xfId="0" builtinId="0"/>
    <cellStyle name="하이퍼링크" xfId="3" builtinId="8"/>
  </cellStyles>
  <dxfs count="1">
    <dxf>
      <font>
        <color rgb="FFFFFFEB"/>
      </font>
    </dxf>
  </dxfs>
  <tableStyles count="0" defaultTableStyle="TableStyleMedium2" defaultPivotStyle="PivotStyleLight16"/>
  <colors>
    <mruColors>
      <color rgb="FFFFFFEB"/>
      <color rgb="FFF5F5F5"/>
      <color rgb="FFFEF2E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84666</xdr:colOff>
      <xdr:row>3</xdr:row>
      <xdr:rowOff>0</xdr:rowOff>
    </xdr:from>
    <xdr:to>
      <xdr:col>18</xdr:col>
      <xdr:colOff>665227</xdr:colOff>
      <xdr:row>21</xdr:row>
      <xdr:rowOff>265760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3583" y="560917"/>
          <a:ext cx="3152311" cy="5790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  <pageSetUpPr fitToPage="1"/>
  </sheetPr>
  <dimension ref="B1:M36"/>
  <sheetViews>
    <sheetView showGridLines="0" tabSelected="1" topLeftCell="A4" zoomScale="90" zoomScaleNormal="90" workbookViewId="0">
      <selection activeCell="D12" sqref="D12"/>
    </sheetView>
  </sheetViews>
  <sheetFormatPr defaultColWidth="18.625" defaultRowHeight="27.95" customHeight="1" x14ac:dyDescent="0.3"/>
  <cols>
    <col min="1" max="1" width="1.625" style="1" customWidth="1"/>
    <col min="2" max="7" width="18.625" style="1"/>
    <col min="8" max="8" width="5.625" style="1" customWidth="1"/>
    <col min="9" max="16384" width="18.625" style="1"/>
  </cols>
  <sheetData>
    <row r="1" spans="2:13" ht="9.9499999999999993" customHeight="1" x14ac:dyDescent="0.3"/>
    <row r="2" spans="2:13" ht="32.1" customHeight="1" x14ac:dyDescent="0.3">
      <c r="B2" s="2" t="s">
        <v>0</v>
      </c>
      <c r="C2" s="3" t="s">
        <v>1</v>
      </c>
      <c r="D2" s="4" t="s">
        <v>2</v>
      </c>
      <c r="E2" s="5" t="s">
        <v>4</v>
      </c>
      <c r="F2" s="6" t="s">
        <v>3</v>
      </c>
      <c r="G2" s="6" t="s">
        <v>7</v>
      </c>
    </row>
    <row r="3" spans="2:13" ht="32.1" customHeight="1" thickBot="1" x14ac:dyDescent="0.35">
      <c r="B3" s="118">
        <v>44257</v>
      </c>
      <c r="C3" s="7" t="s">
        <v>65</v>
      </c>
      <c r="D3" s="8" t="s">
        <v>66</v>
      </c>
      <c r="E3" s="30">
        <f>IF(B10="","",SUM(B10:F10))</f>
        <v>50</v>
      </c>
      <c r="F3" s="9">
        <v>1</v>
      </c>
      <c r="G3" s="11"/>
    </row>
    <row r="4" spans="2:13" ht="9.9499999999999993" customHeight="1" x14ac:dyDescent="0.3"/>
    <row r="5" spans="2:13" ht="32.1" customHeight="1" x14ac:dyDescent="0.3">
      <c r="B5" s="10" t="s">
        <v>5</v>
      </c>
      <c r="C5" s="2" t="s">
        <v>46</v>
      </c>
      <c r="D5" s="3" t="s">
        <v>62</v>
      </c>
      <c r="E5" s="3" t="s">
        <v>47</v>
      </c>
      <c r="F5" s="4" t="s">
        <v>48</v>
      </c>
      <c r="G5" s="121" t="s">
        <v>8</v>
      </c>
    </row>
    <row r="6" spans="2:13" ht="32.1" customHeight="1" thickBot="1" x14ac:dyDescent="0.35">
      <c r="B6" s="27">
        <f>IF(F6="","",E6/F6)</f>
        <v>0.12721263157894735</v>
      </c>
      <c r="C6" s="28">
        <f>IF(C31="","",SUM(C31:G31))</f>
        <v>815720</v>
      </c>
      <c r="D6" s="29">
        <f>IF(C29="","",SUM(C29:G30))</f>
        <v>100220</v>
      </c>
      <c r="E6" s="29">
        <f>IF(E25="","",E25-G6)</f>
        <v>120852</v>
      </c>
      <c r="F6" s="120">
        <f>IF(C35="","",SUM(C35:G35))</f>
        <v>950000</v>
      </c>
      <c r="G6" s="122">
        <f>IF(E25="","",E25*10%)</f>
        <v>13428</v>
      </c>
    </row>
    <row r="7" spans="2:13" ht="9.9499999999999993" customHeight="1" x14ac:dyDescent="0.3"/>
    <row r="8" spans="2:13" ht="32.1" customHeight="1" x14ac:dyDescent="0.3">
      <c r="B8" s="12"/>
      <c r="C8" s="13" t="s">
        <v>9</v>
      </c>
      <c r="D8" s="14" t="s">
        <v>10</v>
      </c>
      <c r="E8" s="14" t="s">
        <v>11</v>
      </c>
      <c r="F8" s="14" t="s">
        <v>12</v>
      </c>
      <c r="G8" s="15" t="s">
        <v>13</v>
      </c>
    </row>
    <row r="9" spans="2:13" ht="32.1" customHeight="1" x14ac:dyDescent="0.3">
      <c r="B9" s="16" t="s">
        <v>14</v>
      </c>
      <c r="C9" s="31" t="str">
        <f>IF(블랙레이스!$E$2="","",블랙레이스!$E$2)</f>
        <v>긴팔 레이스 원피스#블랙레이스</v>
      </c>
      <c r="D9" s="31" t="str">
        <f>IF(화이트레이스!$E$2="","",화이트레이스!$E$2)</f>
        <v>긴팔 레이스 원피스 #화이트레이스</v>
      </c>
      <c r="E9" s="31" t="str">
        <f>IF('스타일 3.'!$E$2="","",'스타일 3.'!$E$2)</f>
        <v/>
      </c>
      <c r="F9" s="31" t="str">
        <f>IF('스타일 4.'!$E$2="","",'스타일 4.'!$E$2)</f>
        <v/>
      </c>
      <c r="G9" s="32" t="str">
        <f>IF('스타일 5.'!$E$2="","",'스타일 5.'!$E$2)</f>
        <v/>
      </c>
    </row>
    <row r="10" spans="2:13" ht="32.1" customHeight="1" x14ac:dyDescent="0.3">
      <c r="B10" s="17" t="s">
        <v>44</v>
      </c>
      <c r="C10" s="33">
        <f>IF(블랙레이스!$H$2="","",블랙레이스!$H$2)</f>
        <v>30</v>
      </c>
      <c r="D10" s="33">
        <f>IF(화이트레이스!$H$2="","",화이트레이스!$H$2)</f>
        <v>20</v>
      </c>
      <c r="E10" s="33" t="str">
        <f>IF('스타일 3.'!$H$2="","",'스타일 3.'!$H$2)</f>
        <v/>
      </c>
      <c r="F10" s="33" t="str">
        <f>IF('스타일 4.'!$H$2="","",'스타일 4.'!$H$2)</f>
        <v/>
      </c>
      <c r="G10" s="34" t="str">
        <f>IF('스타일 5.'!$H$2="","",'스타일 5.'!$H$2)</f>
        <v/>
      </c>
      <c r="M10" s="1" t="s">
        <v>67</v>
      </c>
    </row>
    <row r="11" spans="2:13" ht="32.1" customHeight="1" x14ac:dyDescent="0.3">
      <c r="B11" s="18" t="s">
        <v>15</v>
      </c>
      <c r="C11" s="19">
        <v>19000</v>
      </c>
      <c r="D11" s="19">
        <v>19000</v>
      </c>
      <c r="E11" s="19"/>
      <c r="F11" s="19"/>
      <c r="G11" s="20"/>
    </row>
    <row r="12" spans="2:13" ht="32.1" customHeight="1" x14ac:dyDescent="0.3">
      <c r="B12" s="16" t="s">
        <v>51</v>
      </c>
      <c r="C12" s="35">
        <f>IF(C$20="","",C$20)</f>
        <v>14310</v>
      </c>
      <c r="D12" s="36">
        <f t="shared" ref="D12:G12" si="0">IF(D$20="","",D$20)</f>
        <v>14310</v>
      </c>
      <c r="E12" s="36" t="str">
        <f t="shared" si="0"/>
        <v/>
      </c>
      <c r="F12" s="36" t="str">
        <f t="shared" si="0"/>
        <v/>
      </c>
      <c r="G12" s="37" t="str">
        <f t="shared" si="0"/>
        <v/>
      </c>
    </row>
    <row r="13" spans="2:13" ht="32.1" customHeight="1" x14ac:dyDescent="0.3">
      <c r="B13" s="22" t="s">
        <v>20</v>
      </c>
      <c r="C13" s="112" t="str">
        <f>IF(C$21="","",C$21)</f>
        <v/>
      </c>
      <c r="D13" s="126" t="str">
        <f t="shared" ref="D13:G13" si="1">IF(D$21="","",D$21)</f>
        <v/>
      </c>
      <c r="E13" s="126" t="str">
        <f t="shared" si="1"/>
        <v/>
      </c>
      <c r="F13" s="126" t="str">
        <f t="shared" si="1"/>
        <v/>
      </c>
      <c r="G13" s="48" t="str">
        <f t="shared" si="1"/>
        <v/>
      </c>
    </row>
    <row r="14" spans="2:13" ht="32.1" customHeight="1" x14ac:dyDescent="0.3">
      <c r="B14" s="16" t="s">
        <v>50</v>
      </c>
      <c r="C14" s="117">
        <f>IF(C$24="","",C$24)</f>
        <v>16028</v>
      </c>
      <c r="D14" s="117">
        <f t="shared" ref="D14:G14" si="2">IF(D$24="","",D$24)</f>
        <v>16744</v>
      </c>
      <c r="E14" s="117" t="str">
        <f t="shared" si="2"/>
        <v/>
      </c>
      <c r="F14" s="117" t="str">
        <f t="shared" si="2"/>
        <v/>
      </c>
      <c r="G14" s="119" t="str">
        <f t="shared" si="2"/>
        <v/>
      </c>
    </row>
    <row r="15" spans="2:13" ht="32.1" customHeight="1" x14ac:dyDescent="0.3">
      <c r="B15" s="21" t="s">
        <v>52</v>
      </c>
      <c r="C15" s="40">
        <f>IF(C$11="","",IF(C14="","",C$11-C$14))</f>
        <v>2972</v>
      </c>
      <c r="D15" s="40">
        <f t="shared" ref="D15:G15" si="3">IF(D$11="","",IF(D14="","",D$11-D$14))</f>
        <v>2256</v>
      </c>
      <c r="E15" s="40" t="str">
        <f t="shared" si="3"/>
        <v/>
      </c>
      <c r="F15" s="40" t="str">
        <f t="shared" si="3"/>
        <v/>
      </c>
      <c r="G15" s="41" t="str">
        <f t="shared" si="3"/>
        <v/>
      </c>
    </row>
    <row r="16" spans="2:13" ht="32.1" customHeight="1" x14ac:dyDescent="0.3">
      <c r="B16" s="22" t="s">
        <v>16</v>
      </c>
      <c r="C16" s="42">
        <f>IF(C$11="","",IF(C14="","",C$15*10%))</f>
        <v>297.2</v>
      </c>
      <c r="D16" s="42">
        <f t="shared" ref="D16:G16" si="4">IF(D$11="","",IF(D14="","",D$15*10%))</f>
        <v>225.60000000000002</v>
      </c>
      <c r="E16" s="42" t="str">
        <f t="shared" si="4"/>
        <v/>
      </c>
      <c r="F16" s="42" t="str">
        <f t="shared" si="4"/>
        <v/>
      </c>
      <c r="G16" s="43" t="str">
        <f t="shared" si="4"/>
        <v/>
      </c>
    </row>
    <row r="17" spans="2:7" ht="32.1" customHeight="1" thickBot="1" x14ac:dyDescent="0.35">
      <c r="B17" s="23" t="s">
        <v>5</v>
      </c>
      <c r="C17" s="44">
        <f>IF(C$11="","",IF(C14="","",C$15/C$11))</f>
        <v>0.15642105263157896</v>
      </c>
      <c r="D17" s="45">
        <f t="shared" ref="D17:G17" si="5">IF(D$11="","",IF(D14="","",D$15/D$11))</f>
        <v>0.11873684210526315</v>
      </c>
      <c r="E17" s="45" t="str">
        <f t="shared" si="5"/>
        <v/>
      </c>
      <c r="F17" s="45" t="str">
        <f t="shared" si="5"/>
        <v/>
      </c>
      <c r="G17" s="46" t="str">
        <f t="shared" si="5"/>
        <v/>
      </c>
    </row>
    <row r="18" spans="2:7" ht="9.9499999999999993" customHeight="1" x14ac:dyDescent="0.3"/>
    <row r="19" spans="2:7" ht="27.95" hidden="1" customHeight="1" x14ac:dyDescent="0.3">
      <c r="B19" s="24" t="s">
        <v>17</v>
      </c>
    </row>
    <row r="20" spans="2:7" ht="27.95" hidden="1" customHeight="1" x14ac:dyDescent="0.3">
      <c r="B20" s="25" t="s">
        <v>18</v>
      </c>
      <c r="C20" s="36">
        <f>IF(블랙레이스!$K$28=0,"",블랙레이스!$K$28)</f>
        <v>14310</v>
      </c>
      <c r="D20" s="36">
        <f>IF(화이트레이스!$K$28=0,"",화이트레이스!$K$28)</f>
        <v>14310</v>
      </c>
      <c r="E20" s="36" t="str">
        <f>IF('스타일 3.'!$K$28=0,"",'스타일 3.'!$K$28)</f>
        <v/>
      </c>
      <c r="F20" s="36" t="str">
        <f>IF('스타일 4.'!$K$28=0,"",'스타일 4.'!$K$28)</f>
        <v/>
      </c>
      <c r="G20" s="47" t="str">
        <f>IF('스타일 5.'!$K$28=0,"",'스타일 5.'!$K$28)</f>
        <v/>
      </c>
    </row>
    <row r="21" spans="2:7" ht="27.95" hidden="1" customHeight="1" x14ac:dyDescent="0.3">
      <c r="B21" s="21" t="s">
        <v>20</v>
      </c>
      <c r="C21" s="40" t="str">
        <f>IF($G$3="","",IF(C$20="","",ROUNDUP($G$3*C$33,0)))</f>
        <v/>
      </c>
      <c r="D21" s="40" t="str">
        <f t="shared" ref="D21:G21" si="6">IF($G$3="","",IF(D$20="","",ROUNDUP($G$3*D$33,0)))</f>
        <v/>
      </c>
      <c r="E21" s="40" t="str">
        <f t="shared" si="6"/>
        <v/>
      </c>
      <c r="F21" s="40" t="str">
        <f t="shared" si="6"/>
        <v/>
      </c>
      <c r="G21" s="39" t="str">
        <f t="shared" si="6"/>
        <v/>
      </c>
    </row>
    <row r="22" spans="2:7" ht="27.95" hidden="1" customHeight="1" x14ac:dyDescent="0.3">
      <c r="B22" s="21" t="s">
        <v>19</v>
      </c>
      <c r="C22" s="40">
        <f>IF(C$20="","",ROUNDUP(C$20*10%,0))</f>
        <v>1431</v>
      </c>
      <c r="D22" s="40">
        <f t="shared" ref="D22:G22" si="7">IF(D$20="","",ROUNDUP(D$20*15%,0))</f>
        <v>2147</v>
      </c>
      <c r="E22" s="40" t="str">
        <f t="shared" si="7"/>
        <v/>
      </c>
      <c r="F22" s="40" t="str">
        <f t="shared" si="7"/>
        <v/>
      </c>
      <c r="G22" s="39" t="str">
        <f t="shared" si="7"/>
        <v/>
      </c>
    </row>
    <row r="23" spans="2:7" ht="27.95" hidden="1" customHeight="1" x14ac:dyDescent="0.3">
      <c r="B23" s="22" t="s">
        <v>21</v>
      </c>
      <c r="C23" s="42">
        <f>IF(C$20="","",ROUNDUP(C$20*2%,0))</f>
        <v>287</v>
      </c>
      <c r="D23" s="42">
        <f>IF(D$20="","",ROUNDUP(D$20*2%,0))</f>
        <v>287</v>
      </c>
      <c r="E23" s="42" t="str">
        <f>IF(E$20="","",ROUNDUP(E$20*2%,0))</f>
        <v/>
      </c>
      <c r="F23" s="42" t="str">
        <f>IF(F$20="","",ROUNDUP(F$20*2%,0))</f>
        <v/>
      </c>
      <c r="G23" s="48" t="str">
        <f>IF(G$20="","",ROUNDUP(G$20*2%,0))</f>
        <v/>
      </c>
    </row>
    <row r="24" spans="2:7" ht="27.95" hidden="1" customHeight="1" thickBot="1" x14ac:dyDescent="0.35">
      <c r="B24" s="26" t="s">
        <v>22</v>
      </c>
      <c r="C24" s="49">
        <f>IF(C$20="","",SUM(C$20:C$23))</f>
        <v>16028</v>
      </c>
      <c r="D24" s="49">
        <f t="shared" ref="D24:G24" si="8">IF(D$20="","",SUM(D$20:D$23))</f>
        <v>16744</v>
      </c>
      <c r="E24" s="49" t="str">
        <f t="shared" si="8"/>
        <v/>
      </c>
      <c r="F24" s="49" t="str">
        <f t="shared" si="8"/>
        <v/>
      </c>
      <c r="G24" s="50" t="str">
        <f t="shared" si="8"/>
        <v/>
      </c>
    </row>
    <row r="25" spans="2:7" ht="9.9499999999999993" hidden="1" customHeight="1" x14ac:dyDescent="0.3">
      <c r="E25" s="127">
        <f>IF(C34="","",SUM(C34:G34))</f>
        <v>134280</v>
      </c>
    </row>
    <row r="26" spans="2:7" ht="27.95" hidden="1" customHeight="1" x14ac:dyDescent="0.3">
      <c r="B26" s="24" t="s">
        <v>23</v>
      </c>
    </row>
    <row r="27" spans="2:7" ht="27.95" hidden="1" customHeight="1" x14ac:dyDescent="0.3">
      <c r="B27" s="25" t="s">
        <v>18</v>
      </c>
      <c r="C27" s="36">
        <f>IF(C$20="","",IF(C$10="","",C$20*C$10))</f>
        <v>429300</v>
      </c>
      <c r="D27" s="36">
        <f t="shared" ref="D27:G27" si="9">IF(D$20="","",IF(D$10="","",D$20*D$10))</f>
        <v>286200</v>
      </c>
      <c r="E27" s="36" t="str">
        <f t="shared" si="9"/>
        <v/>
      </c>
      <c r="F27" s="36" t="str">
        <f t="shared" si="9"/>
        <v/>
      </c>
      <c r="G27" s="47" t="str">
        <f t="shared" si="9"/>
        <v/>
      </c>
    </row>
    <row r="28" spans="2:7" ht="27.95" hidden="1" customHeight="1" x14ac:dyDescent="0.3">
      <c r="B28" s="21" t="s">
        <v>20</v>
      </c>
      <c r="C28" s="40" t="str">
        <f>IF(C$21="","",IF(C$10="","",C$21*C$10))</f>
        <v/>
      </c>
      <c r="D28" s="40" t="str">
        <f t="shared" ref="D28:G28" si="10">IF(D$21="","",IF(D$10="","",D$21*D$10))</f>
        <v/>
      </c>
      <c r="E28" s="40" t="str">
        <f t="shared" si="10"/>
        <v/>
      </c>
      <c r="F28" s="40" t="str">
        <f t="shared" si="10"/>
        <v/>
      </c>
      <c r="G28" s="39" t="str">
        <f t="shared" si="10"/>
        <v/>
      </c>
    </row>
    <row r="29" spans="2:7" ht="27.95" hidden="1" customHeight="1" x14ac:dyDescent="0.3">
      <c r="B29" s="21" t="s">
        <v>19</v>
      </c>
      <c r="C29" s="40">
        <f>IF(C$22="","",IF(C$10="","",C$22*C$10))</f>
        <v>42930</v>
      </c>
      <c r="D29" s="40">
        <f t="shared" ref="D29:G29" si="11">IF(D$22="","",IF(D$10="","",D$22*D$10))</f>
        <v>42940</v>
      </c>
      <c r="E29" s="40" t="str">
        <f t="shared" si="11"/>
        <v/>
      </c>
      <c r="F29" s="40" t="str">
        <f t="shared" si="11"/>
        <v/>
      </c>
      <c r="G29" s="39" t="str">
        <f t="shared" si="11"/>
        <v/>
      </c>
    </row>
    <row r="30" spans="2:7" ht="27.95" hidden="1" customHeight="1" x14ac:dyDescent="0.3">
      <c r="B30" s="22" t="s">
        <v>21</v>
      </c>
      <c r="C30" s="42">
        <f>IF(C$23="","",IF(C$10="","",C$23*C$10))</f>
        <v>8610</v>
      </c>
      <c r="D30" s="42">
        <f t="shared" ref="D30:G30" si="12">IF(D$23="","",IF(D$10="","",D$23*D$10))</f>
        <v>5740</v>
      </c>
      <c r="E30" s="42" t="str">
        <f t="shared" si="12"/>
        <v/>
      </c>
      <c r="F30" s="42" t="str">
        <f t="shared" si="12"/>
        <v/>
      </c>
      <c r="G30" s="48" t="str">
        <f t="shared" si="12"/>
        <v/>
      </c>
    </row>
    <row r="31" spans="2:7" ht="27.95" hidden="1" customHeight="1" thickBot="1" x14ac:dyDescent="0.35">
      <c r="B31" s="23" t="s">
        <v>22</v>
      </c>
      <c r="C31" s="51">
        <f>IF(C$27="","",SUM(C$27:C$30))</f>
        <v>480840</v>
      </c>
      <c r="D31" s="51">
        <f t="shared" ref="D31:G31" si="13">IF(D$27="","",SUM(D$27:D$30))</f>
        <v>334880</v>
      </c>
      <c r="E31" s="51" t="str">
        <f t="shared" si="13"/>
        <v/>
      </c>
      <c r="F31" s="51" t="str">
        <f t="shared" si="13"/>
        <v/>
      </c>
      <c r="G31" s="52" t="str">
        <f t="shared" si="13"/>
        <v/>
      </c>
    </row>
    <row r="32" spans="2:7" ht="9.9499999999999993" hidden="1" customHeight="1" x14ac:dyDescent="0.3"/>
    <row r="33" spans="2:7" ht="27.95" hidden="1" customHeight="1" x14ac:dyDescent="0.3">
      <c r="B33" s="18" t="s">
        <v>45</v>
      </c>
      <c r="C33" s="53">
        <f>(C$20/((IF($C$20="",0,$C$20))+(IF($D$20="",0,$D$20))+(IF($E$20="",0,$E$20))+(IF($F$20="",0,$F$20))+(IF($G$20="",0,$G$20))))/C$10</f>
        <v>1.6666666666666666E-2</v>
      </c>
      <c r="D33" s="54">
        <f t="shared" ref="D33:G33" si="14">(D$20/((IF($C$20="",0,$C$20))+(IF($D$20="",0,$D$20))+(IF($E$20="",0,$E$20))+(IF($F$20="",0,$F$20))+(IF($G$20="",0,$G$20))))/D$10</f>
        <v>2.5000000000000001E-2</v>
      </c>
      <c r="E33" s="54" t="e">
        <f t="shared" si="14"/>
        <v>#VALUE!</v>
      </c>
      <c r="F33" s="54" t="e">
        <f t="shared" si="14"/>
        <v>#VALUE!</v>
      </c>
      <c r="G33" s="55" t="e">
        <f t="shared" si="14"/>
        <v>#VALUE!</v>
      </c>
    </row>
    <row r="34" spans="2:7" ht="27.95" hidden="1" customHeight="1" x14ac:dyDescent="0.3">
      <c r="B34" s="16" t="s">
        <v>49</v>
      </c>
      <c r="C34" s="56">
        <f>IF(C$35="","",IF(C14="","",C$35-C$31))</f>
        <v>89160</v>
      </c>
      <c r="D34" s="38">
        <f>IF(D$35="","",D$35-D$31)</f>
        <v>45120</v>
      </c>
      <c r="E34" s="38" t="str">
        <f>IF(E$35="","",E$35-E$31)</f>
        <v/>
      </c>
      <c r="F34" s="38" t="str">
        <f>IF(F$35="","",F$35-F$31)</f>
        <v/>
      </c>
      <c r="G34" s="57" t="str">
        <f>IF(G$35="","",G$35-G$31)</f>
        <v/>
      </c>
    </row>
    <row r="35" spans="2:7" ht="27.95" hidden="1" customHeight="1" thickBot="1" x14ac:dyDescent="0.35">
      <c r="B35" s="123" t="s">
        <v>6</v>
      </c>
      <c r="C35" s="28">
        <f>IF(C$11="","",IF(C14="","",C$11*C$10))</f>
        <v>570000</v>
      </c>
      <c r="D35" s="124">
        <f t="shared" ref="D35:G35" si="15">IF(D$11="","",IF(D14="","",D$11*D$10))</f>
        <v>380000</v>
      </c>
      <c r="E35" s="124" t="str">
        <f t="shared" si="15"/>
        <v/>
      </c>
      <c r="F35" s="124" t="str">
        <f t="shared" si="15"/>
        <v/>
      </c>
      <c r="G35" s="125" t="str">
        <f t="shared" si="15"/>
        <v/>
      </c>
    </row>
    <row r="36" spans="2:7" ht="27.95" customHeight="1" x14ac:dyDescent="0.3">
      <c r="B36" s="154" t="s">
        <v>58</v>
      </c>
      <c r="C36" s="154"/>
      <c r="D36" s="154"/>
      <c r="E36" s="154"/>
      <c r="F36" s="154"/>
      <c r="G36" s="154"/>
    </row>
  </sheetData>
  <mergeCells count="1">
    <mergeCell ref="B36:G36"/>
  </mergeCells>
  <phoneticPr fontId="2" type="noConversion"/>
  <conditionalFormatting sqref="C33:G33">
    <cfRule type="containsErrors" dxfId="0" priority="1">
      <formula>ISERROR(C33)</formula>
    </cfRule>
  </conditionalFormatting>
  <dataValidations xWindow="241" yWindow="677" count="3">
    <dataValidation allowBlank="1" showInputMessage="1" showErrorMessage="1" promptTitle="패턴, 자수 펀칭 등 최초 1회에만 지출되는 비용" prompt=" " sqref="G3"/>
    <dataValidation allowBlank="1" showInputMessage="1" showErrorMessage="1" promptTitle="'개별 지출비용' 이상으로 원하는 견적 입력" prompt=" " sqref="C11:G11"/>
    <dataValidation allowBlank="1" showInputMessage="1" showErrorMessage="1" promptTitle="제반·관리·서비스·대손충당·리스크 등 원가대비 17% 포함" prompt=" " sqref="C14:G14"/>
  </dataValidations>
  <hyperlinks>
    <hyperlink ref="C8" location="'스타일 1.'!C5" display="Style 1."/>
    <hyperlink ref="D8" location="'스타일 2.'!C5" display="Style 2."/>
    <hyperlink ref="E8" location="'스타일 3.'!C5" display="Style 3."/>
    <hyperlink ref="F8" location="'스타일 4.'!C5" display="Style 4."/>
    <hyperlink ref="G8" location="'스타일 5.'!C5" display="Style 5."/>
  </hyperlinks>
  <pageMargins left="0.7" right="0.7" top="0.75" bottom="0.75" header="0.3" footer="0.3"/>
  <pageSetup paperSize="9" scale="7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10" sqref="M10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58"/>
    <col min="7" max="9" width="10.625" style="1"/>
    <col min="10" max="13" width="15.625" style="1" customWidth="1"/>
    <col min="14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24</v>
      </c>
      <c r="C2" s="59"/>
      <c r="D2" s="60" t="s">
        <v>42</v>
      </c>
      <c r="E2" s="157" t="s">
        <v>82</v>
      </c>
      <c r="F2" s="158"/>
      <c r="G2" s="61" t="s">
        <v>31</v>
      </c>
      <c r="H2" s="159">
        <v>30</v>
      </c>
      <c r="I2" s="160"/>
      <c r="J2" s="62"/>
      <c r="K2" s="63"/>
      <c r="L2" s="62"/>
      <c r="M2" s="63"/>
    </row>
    <row r="3" spans="2:14" ht="9.9499999999999993" customHeight="1" x14ac:dyDescent="0.3"/>
    <row r="4" spans="2:14" ht="24" customHeight="1" x14ac:dyDescent="0.3">
      <c r="B4" s="64" t="s">
        <v>25</v>
      </c>
      <c r="C4" s="65" t="s">
        <v>26</v>
      </c>
      <c r="D4" s="12" t="s">
        <v>40</v>
      </c>
      <c r="E4" s="66" t="s">
        <v>27</v>
      </c>
      <c r="F4" s="67" t="s">
        <v>28</v>
      </c>
      <c r="G4" s="12" t="s">
        <v>29</v>
      </c>
      <c r="H4" s="12" t="s">
        <v>30</v>
      </c>
      <c r="I4" s="68" t="s">
        <v>31</v>
      </c>
      <c r="J4" s="12" t="s">
        <v>32</v>
      </c>
      <c r="K4" s="69" t="s">
        <v>33</v>
      </c>
      <c r="L4" s="65" t="s">
        <v>34</v>
      </c>
      <c r="M4" s="12" t="s">
        <v>35</v>
      </c>
      <c r="N4" s="70" t="s">
        <v>36</v>
      </c>
    </row>
    <row r="5" spans="2:14" ht="24" customHeight="1" x14ac:dyDescent="0.3">
      <c r="B5" s="161" t="s">
        <v>37</v>
      </c>
      <c r="C5" s="71" t="s">
        <v>59</v>
      </c>
      <c r="D5" s="72" t="s">
        <v>84</v>
      </c>
      <c r="E5" s="73" t="s">
        <v>69</v>
      </c>
      <c r="F5" s="74" t="s">
        <v>64</v>
      </c>
      <c r="G5" s="75">
        <v>1.3</v>
      </c>
      <c r="H5" s="107">
        <f>IF($H$2="","",IF(G5="","",$H$2*G5))</f>
        <v>39</v>
      </c>
      <c r="I5" s="76"/>
      <c r="J5" s="77">
        <v>5800</v>
      </c>
      <c r="K5" s="38">
        <f t="shared" ref="K5:K27" si="0">IF(J5="","",G5*J5)</f>
        <v>7540</v>
      </c>
      <c r="L5" s="110">
        <f>IF(J5="","",I5*J5)</f>
        <v>0</v>
      </c>
      <c r="M5" s="168" t="s">
        <v>85</v>
      </c>
      <c r="N5" s="79" t="s">
        <v>71</v>
      </c>
    </row>
    <row r="6" spans="2:14" ht="24" customHeight="1" x14ac:dyDescent="0.3">
      <c r="B6" s="162"/>
      <c r="C6" s="80"/>
      <c r="D6" s="81"/>
      <c r="E6" s="82"/>
      <c r="F6" s="74"/>
      <c r="G6" s="84"/>
      <c r="H6" s="107" t="str">
        <f t="shared" ref="H6:H27" si="1">IF($H$2="","",IF(G6="","",$H$2*G6))</f>
        <v/>
      </c>
      <c r="I6" s="85"/>
      <c r="J6" s="86"/>
      <c r="K6" s="40" t="str">
        <f t="shared" si="0"/>
        <v/>
      </c>
      <c r="L6" s="111" t="str">
        <f t="shared" ref="L6:L27" si="2">IF(J6="","",I6*J6)</f>
        <v/>
      </c>
      <c r="M6" s="87"/>
      <c r="N6" s="88" t="s">
        <v>86</v>
      </c>
    </row>
    <row r="7" spans="2:14" ht="24" customHeight="1" x14ac:dyDescent="0.3">
      <c r="B7" s="162"/>
      <c r="C7" s="80"/>
      <c r="D7" s="81"/>
      <c r="E7" s="82"/>
      <c r="F7" s="83"/>
      <c r="G7" s="84"/>
      <c r="H7" s="107" t="str">
        <f t="shared" si="1"/>
        <v/>
      </c>
      <c r="I7" s="85"/>
      <c r="J7" s="86"/>
      <c r="K7" s="40" t="str">
        <f t="shared" si="0"/>
        <v/>
      </c>
      <c r="L7" s="111" t="str">
        <f t="shared" si="2"/>
        <v/>
      </c>
      <c r="M7" s="87"/>
      <c r="N7" s="88"/>
    </row>
    <row r="8" spans="2:14" ht="24" customHeight="1" x14ac:dyDescent="0.3">
      <c r="B8" s="162"/>
      <c r="C8" s="80"/>
      <c r="D8" s="81"/>
      <c r="E8" s="82"/>
      <c r="F8" s="83"/>
      <c r="G8" s="84"/>
      <c r="H8" s="107" t="str">
        <f t="shared" si="1"/>
        <v/>
      </c>
      <c r="I8" s="85"/>
      <c r="J8" s="86"/>
      <c r="K8" s="40" t="str">
        <f t="shared" si="0"/>
        <v/>
      </c>
      <c r="L8" s="111" t="str">
        <f t="shared" si="2"/>
        <v/>
      </c>
      <c r="M8" s="87"/>
      <c r="N8" s="88"/>
    </row>
    <row r="9" spans="2:14" ht="24" customHeight="1" x14ac:dyDescent="0.3">
      <c r="B9" s="163"/>
      <c r="C9" s="89"/>
      <c r="D9" s="90"/>
      <c r="E9" s="91"/>
      <c r="F9" s="92"/>
      <c r="G9" s="93"/>
      <c r="H9" s="108" t="str">
        <f t="shared" si="1"/>
        <v/>
      </c>
      <c r="I9" s="94"/>
      <c r="J9" s="95"/>
      <c r="K9" s="112" t="str">
        <f t="shared" si="0"/>
        <v/>
      </c>
      <c r="L9" s="113" t="str">
        <f t="shared" si="2"/>
        <v/>
      </c>
      <c r="M9" s="96"/>
      <c r="N9" s="97"/>
    </row>
    <row r="10" spans="2:14" ht="24" customHeight="1" x14ac:dyDescent="0.3">
      <c r="B10" s="161" t="s">
        <v>38</v>
      </c>
      <c r="C10" s="129" t="s">
        <v>74</v>
      </c>
      <c r="D10" s="72" t="s">
        <v>75</v>
      </c>
      <c r="E10" s="73"/>
      <c r="F10" s="74"/>
      <c r="G10" s="75">
        <v>1.4</v>
      </c>
      <c r="H10" s="107">
        <f t="shared" si="1"/>
        <v>42</v>
      </c>
      <c r="I10" s="76"/>
      <c r="J10" s="77">
        <v>550</v>
      </c>
      <c r="K10" s="38">
        <f t="shared" si="0"/>
        <v>770</v>
      </c>
      <c r="L10" s="110">
        <f t="shared" si="2"/>
        <v>0</v>
      </c>
      <c r="M10" s="168" t="s">
        <v>87</v>
      </c>
      <c r="N10" s="79" t="s">
        <v>73</v>
      </c>
    </row>
    <row r="11" spans="2:14" ht="24" customHeight="1" x14ac:dyDescent="0.3">
      <c r="B11" s="162"/>
      <c r="C11" s="128"/>
      <c r="D11" s="81"/>
      <c r="E11" s="82"/>
      <c r="F11" s="83"/>
      <c r="G11" s="84"/>
      <c r="H11" s="107" t="str">
        <f t="shared" si="1"/>
        <v/>
      </c>
      <c r="I11" s="85"/>
      <c r="J11" s="86"/>
      <c r="K11" s="40" t="str">
        <f t="shared" si="0"/>
        <v/>
      </c>
      <c r="L11" s="111" t="str">
        <f t="shared" si="2"/>
        <v/>
      </c>
      <c r="M11" s="87"/>
      <c r="N11" s="88"/>
    </row>
    <row r="12" spans="2:14" ht="24" customHeight="1" x14ac:dyDescent="0.3">
      <c r="B12" s="162"/>
      <c r="C12" s="80"/>
      <c r="D12" s="81"/>
      <c r="E12" s="82"/>
      <c r="F12" s="83"/>
      <c r="G12" s="84"/>
      <c r="H12" s="107" t="str">
        <f t="shared" si="1"/>
        <v/>
      </c>
      <c r="I12" s="85"/>
      <c r="J12" s="86"/>
      <c r="K12" s="40" t="str">
        <f t="shared" si="0"/>
        <v/>
      </c>
      <c r="L12" s="111" t="str">
        <f t="shared" si="2"/>
        <v/>
      </c>
      <c r="M12" s="87"/>
      <c r="N12" s="88"/>
    </row>
    <row r="13" spans="2:14" ht="24" customHeight="1" x14ac:dyDescent="0.3">
      <c r="B13" s="162"/>
      <c r="C13" s="80"/>
      <c r="D13" s="81"/>
      <c r="E13" s="82"/>
      <c r="F13" s="83"/>
      <c r="G13" s="84"/>
      <c r="H13" s="107" t="str">
        <f t="shared" si="1"/>
        <v/>
      </c>
      <c r="I13" s="85"/>
      <c r="J13" s="86"/>
      <c r="K13" s="40" t="str">
        <f t="shared" si="0"/>
        <v/>
      </c>
      <c r="L13" s="111" t="str">
        <f t="shared" si="2"/>
        <v/>
      </c>
      <c r="M13" s="87"/>
      <c r="N13" s="88"/>
    </row>
    <row r="14" spans="2:14" ht="24" customHeight="1" x14ac:dyDescent="0.3">
      <c r="B14" s="162"/>
      <c r="C14" s="80"/>
      <c r="D14" s="81"/>
      <c r="E14" s="82"/>
      <c r="F14" s="83"/>
      <c r="G14" s="84"/>
      <c r="H14" s="107" t="str">
        <f t="shared" si="1"/>
        <v/>
      </c>
      <c r="I14" s="85"/>
      <c r="J14" s="86"/>
      <c r="K14" s="40" t="str">
        <f t="shared" si="0"/>
        <v/>
      </c>
      <c r="L14" s="111" t="str">
        <f t="shared" si="2"/>
        <v/>
      </c>
      <c r="M14" s="87"/>
      <c r="N14" s="88"/>
    </row>
    <row r="15" spans="2:14" ht="24" customHeight="1" x14ac:dyDescent="0.3">
      <c r="B15" s="162"/>
      <c r="C15" s="80"/>
      <c r="D15" s="81"/>
      <c r="E15" s="82"/>
      <c r="F15" s="83"/>
      <c r="G15" s="84"/>
      <c r="H15" s="107" t="str">
        <f t="shared" si="1"/>
        <v/>
      </c>
      <c r="I15" s="85"/>
      <c r="J15" s="86"/>
      <c r="K15" s="40" t="str">
        <f t="shared" si="0"/>
        <v/>
      </c>
      <c r="L15" s="111" t="str">
        <f t="shared" si="2"/>
        <v/>
      </c>
      <c r="M15" s="87"/>
      <c r="N15" s="88"/>
    </row>
    <row r="16" spans="2:14" ht="24" customHeight="1" x14ac:dyDescent="0.3">
      <c r="B16" s="162"/>
      <c r="C16" s="80"/>
      <c r="D16" s="81"/>
      <c r="E16" s="82"/>
      <c r="F16" s="83"/>
      <c r="G16" s="84"/>
      <c r="H16" s="107" t="str">
        <f t="shared" si="1"/>
        <v/>
      </c>
      <c r="I16" s="85"/>
      <c r="J16" s="86"/>
      <c r="K16" s="40" t="str">
        <f t="shared" si="0"/>
        <v/>
      </c>
      <c r="L16" s="111" t="str">
        <f t="shared" si="2"/>
        <v/>
      </c>
      <c r="M16" s="87"/>
      <c r="N16" s="88"/>
    </row>
    <row r="17" spans="2:14" ht="24" customHeight="1" x14ac:dyDescent="0.3">
      <c r="B17" s="162"/>
      <c r="C17" s="80"/>
      <c r="D17" s="81"/>
      <c r="E17" s="82"/>
      <c r="F17" s="83"/>
      <c r="G17" s="84"/>
      <c r="H17" s="107" t="str">
        <f t="shared" si="1"/>
        <v/>
      </c>
      <c r="I17" s="85"/>
      <c r="J17" s="86"/>
      <c r="K17" s="40" t="str">
        <f t="shared" si="0"/>
        <v/>
      </c>
      <c r="L17" s="111" t="str">
        <f t="shared" si="2"/>
        <v/>
      </c>
      <c r="M17" s="87"/>
      <c r="N17" s="88"/>
    </row>
    <row r="18" spans="2:14" ht="24" customHeight="1" x14ac:dyDescent="0.3">
      <c r="B18" s="162"/>
      <c r="C18" s="152" t="s">
        <v>77</v>
      </c>
      <c r="D18" s="130"/>
      <c r="E18" s="131"/>
      <c r="F18" s="132"/>
      <c r="G18" s="133"/>
      <c r="H18" s="134" t="str">
        <f t="shared" si="1"/>
        <v/>
      </c>
      <c r="I18" s="135"/>
      <c r="J18" s="136"/>
      <c r="K18" s="137" t="str">
        <f t="shared" si="0"/>
        <v/>
      </c>
      <c r="L18" s="138" t="str">
        <f t="shared" si="2"/>
        <v/>
      </c>
      <c r="M18" s="139"/>
      <c r="N18" s="140" t="s">
        <v>79</v>
      </c>
    </row>
    <row r="19" spans="2:14" ht="24" customHeight="1" x14ac:dyDescent="0.3">
      <c r="B19" s="163"/>
      <c r="C19" s="153" t="s">
        <v>78</v>
      </c>
      <c r="D19" s="141"/>
      <c r="E19" s="142"/>
      <c r="F19" s="143"/>
      <c r="G19" s="144"/>
      <c r="H19" s="145" t="str">
        <f t="shared" si="1"/>
        <v/>
      </c>
      <c r="I19" s="146"/>
      <c r="J19" s="147"/>
      <c r="K19" s="148" t="str">
        <f t="shared" si="0"/>
        <v/>
      </c>
      <c r="L19" s="149" t="str">
        <f t="shared" si="2"/>
        <v/>
      </c>
      <c r="M19" s="150"/>
      <c r="N19" s="151" t="s">
        <v>80</v>
      </c>
    </row>
    <row r="20" spans="2:14" ht="24" customHeight="1" x14ac:dyDescent="0.3">
      <c r="B20" s="164" t="s">
        <v>41</v>
      </c>
      <c r="C20" s="71"/>
      <c r="D20" s="72" t="s">
        <v>60</v>
      </c>
      <c r="E20" s="73"/>
      <c r="F20" s="74"/>
      <c r="G20" s="75">
        <v>1</v>
      </c>
      <c r="H20" s="107">
        <f t="shared" si="1"/>
        <v>30</v>
      </c>
      <c r="I20" s="76"/>
      <c r="J20" s="77"/>
      <c r="K20" s="38" t="str">
        <f t="shared" si="0"/>
        <v/>
      </c>
      <c r="L20" s="110" t="str">
        <f t="shared" si="2"/>
        <v/>
      </c>
      <c r="M20" s="78"/>
      <c r="N20" s="79"/>
    </row>
    <row r="21" spans="2:14" ht="24" customHeight="1" x14ac:dyDescent="0.3">
      <c r="B21" s="165"/>
      <c r="C21" s="80"/>
      <c r="D21" s="81" t="s">
        <v>61</v>
      </c>
      <c r="E21" s="82"/>
      <c r="F21" s="83"/>
      <c r="G21" s="84">
        <v>1</v>
      </c>
      <c r="H21" s="107">
        <f t="shared" si="1"/>
        <v>30</v>
      </c>
      <c r="I21" s="85"/>
      <c r="J21" s="86"/>
      <c r="K21" s="38" t="str">
        <f t="shared" si="0"/>
        <v/>
      </c>
      <c r="L21" s="111" t="str">
        <f t="shared" si="2"/>
        <v/>
      </c>
      <c r="M21" s="87"/>
      <c r="N21" s="88" t="s">
        <v>76</v>
      </c>
    </row>
    <row r="22" spans="2:14" ht="24" customHeight="1" x14ac:dyDescent="0.3">
      <c r="B22" s="165"/>
      <c r="C22" s="80"/>
      <c r="D22" s="81"/>
      <c r="E22" s="82"/>
      <c r="F22" s="83"/>
      <c r="G22" s="84"/>
      <c r="H22" s="107" t="str">
        <f t="shared" si="1"/>
        <v/>
      </c>
      <c r="I22" s="85"/>
      <c r="J22" s="86"/>
      <c r="K22" s="38" t="str">
        <f t="shared" si="0"/>
        <v/>
      </c>
      <c r="L22" s="111" t="str">
        <f t="shared" si="2"/>
        <v/>
      </c>
      <c r="M22" s="87"/>
      <c r="N22" s="88"/>
    </row>
    <row r="23" spans="2:14" ht="24" customHeight="1" x14ac:dyDescent="0.3">
      <c r="B23" s="166"/>
      <c r="C23" s="89"/>
      <c r="D23" s="90"/>
      <c r="E23" s="91"/>
      <c r="F23" s="92"/>
      <c r="G23" s="93"/>
      <c r="H23" s="108" t="str">
        <f t="shared" si="1"/>
        <v/>
      </c>
      <c r="I23" s="94"/>
      <c r="J23" s="95"/>
      <c r="K23" s="42" t="str">
        <f t="shared" si="0"/>
        <v/>
      </c>
      <c r="L23" s="113" t="str">
        <f t="shared" si="2"/>
        <v/>
      </c>
      <c r="M23" s="96"/>
      <c r="N23" s="97"/>
    </row>
    <row r="24" spans="2:14" ht="24" customHeight="1" x14ac:dyDescent="0.3">
      <c r="B24" s="167" t="s">
        <v>39</v>
      </c>
      <c r="C24" s="4"/>
      <c r="D24" s="98" t="s">
        <v>53</v>
      </c>
      <c r="E24" s="99"/>
      <c r="F24" s="100"/>
      <c r="G24" s="101">
        <v>1</v>
      </c>
      <c r="H24" s="109">
        <f t="shared" si="1"/>
        <v>30</v>
      </c>
      <c r="I24" s="102"/>
      <c r="J24" s="103">
        <v>6000</v>
      </c>
      <c r="K24" s="36">
        <f t="shared" si="0"/>
        <v>6000</v>
      </c>
      <c r="L24" s="114">
        <f t="shared" si="2"/>
        <v>0</v>
      </c>
      <c r="M24" s="5"/>
      <c r="N24" s="104"/>
    </row>
    <row r="25" spans="2:14" ht="24" customHeight="1" x14ac:dyDescent="0.3">
      <c r="B25" s="165"/>
      <c r="C25" s="80"/>
      <c r="D25" s="81"/>
      <c r="E25" s="82"/>
      <c r="F25" s="83"/>
      <c r="G25" s="84"/>
      <c r="H25" s="107" t="str">
        <f t="shared" si="1"/>
        <v/>
      </c>
      <c r="I25" s="85"/>
      <c r="J25" s="86"/>
      <c r="K25" s="40" t="str">
        <f t="shared" si="0"/>
        <v/>
      </c>
      <c r="L25" s="111" t="str">
        <f t="shared" si="2"/>
        <v/>
      </c>
      <c r="M25" s="87"/>
      <c r="N25" s="88"/>
    </row>
    <row r="26" spans="2:14" ht="24" customHeight="1" x14ac:dyDescent="0.3">
      <c r="B26" s="165"/>
      <c r="C26" s="80"/>
      <c r="D26" s="81"/>
      <c r="E26" s="82"/>
      <c r="F26" s="83"/>
      <c r="G26" s="84"/>
      <c r="H26" s="107" t="str">
        <f t="shared" si="1"/>
        <v/>
      </c>
      <c r="I26" s="85"/>
      <c r="J26" s="86"/>
      <c r="K26" s="40" t="str">
        <f t="shared" si="0"/>
        <v/>
      </c>
      <c r="L26" s="111" t="str">
        <f t="shared" si="2"/>
        <v/>
      </c>
      <c r="M26" s="87"/>
      <c r="N26" s="88"/>
    </row>
    <row r="27" spans="2:14" ht="24" customHeight="1" x14ac:dyDescent="0.3">
      <c r="B27" s="166"/>
      <c r="C27" s="89"/>
      <c r="D27" s="90"/>
      <c r="E27" s="91"/>
      <c r="F27" s="92"/>
      <c r="G27" s="93"/>
      <c r="H27" s="108" t="str">
        <f t="shared" si="1"/>
        <v/>
      </c>
      <c r="I27" s="94"/>
      <c r="J27" s="95"/>
      <c r="K27" s="42" t="str">
        <f t="shared" si="0"/>
        <v/>
      </c>
      <c r="L27" s="113" t="str">
        <f t="shared" si="2"/>
        <v/>
      </c>
      <c r="M27" s="96"/>
      <c r="N27" s="97"/>
    </row>
    <row r="28" spans="2:14" ht="24" customHeight="1" thickBot="1" x14ac:dyDescent="0.35">
      <c r="B28" s="155" t="s">
        <v>43</v>
      </c>
      <c r="C28" s="156"/>
      <c r="D28" s="156"/>
      <c r="E28" s="156"/>
      <c r="F28" s="156"/>
      <c r="G28" s="156"/>
      <c r="H28" s="156"/>
      <c r="I28" s="156"/>
      <c r="J28" s="156"/>
      <c r="K28" s="115">
        <f>SUM(K5:K27)</f>
        <v>14310</v>
      </c>
      <c r="L28" s="116">
        <f>SUM(L5:L27)</f>
        <v>0</v>
      </c>
      <c r="M28" s="105"/>
      <c r="N28" s="106"/>
    </row>
  </sheetData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25" sqref="D25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58"/>
    <col min="7" max="9" width="10.625" style="1"/>
    <col min="10" max="13" width="15.625" style="1" customWidth="1"/>
    <col min="14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54</v>
      </c>
      <c r="C2" s="59"/>
      <c r="D2" s="60" t="s">
        <v>14</v>
      </c>
      <c r="E2" s="157" t="s">
        <v>81</v>
      </c>
      <c r="F2" s="158"/>
      <c r="G2" s="61" t="s">
        <v>31</v>
      </c>
      <c r="H2" s="159">
        <v>20</v>
      </c>
      <c r="I2" s="160"/>
      <c r="J2" s="62"/>
      <c r="K2" s="63"/>
      <c r="L2" s="62"/>
      <c r="M2" s="63"/>
    </row>
    <row r="3" spans="2:14" ht="9.9499999999999993" customHeight="1" x14ac:dyDescent="0.3"/>
    <row r="4" spans="2:14" ht="24" customHeight="1" x14ac:dyDescent="0.3">
      <c r="B4" s="64" t="s">
        <v>25</v>
      </c>
      <c r="C4" s="65" t="s">
        <v>26</v>
      </c>
      <c r="D4" s="12" t="s">
        <v>40</v>
      </c>
      <c r="E4" s="66" t="s">
        <v>27</v>
      </c>
      <c r="F4" s="67" t="s">
        <v>28</v>
      </c>
      <c r="G4" s="12" t="s">
        <v>29</v>
      </c>
      <c r="H4" s="12" t="s">
        <v>30</v>
      </c>
      <c r="I4" s="68" t="s">
        <v>31</v>
      </c>
      <c r="J4" s="12" t="s">
        <v>32</v>
      </c>
      <c r="K4" s="69" t="s">
        <v>33</v>
      </c>
      <c r="L4" s="65" t="s">
        <v>34</v>
      </c>
      <c r="M4" s="12" t="s">
        <v>35</v>
      </c>
      <c r="N4" s="70" t="s">
        <v>36</v>
      </c>
    </row>
    <row r="5" spans="2:14" ht="24" customHeight="1" x14ac:dyDescent="0.3">
      <c r="B5" s="161" t="s">
        <v>37</v>
      </c>
      <c r="C5" s="71" t="s">
        <v>59</v>
      </c>
      <c r="D5" s="72" t="s">
        <v>68</v>
      </c>
      <c r="E5" s="73" t="s">
        <v>69</v>
      </c>
      <c r="F5" s="74" t="s">
        <v>64</v>
      </c>
      <c r="G5" s="75">
        <v>1.3</v>
      </c>
      <c r="H5" s="107">
        <f>IF($H$2="","",IF(G5="","",$H$2*G5))</f>
        <v>26</v>
      </c>
      <c r="I5" s="76"/>
      <c r="J5" s="77">
        <v>5800</v>
      </c>
      <c r="K5" s="38">
        <f t="shared" ref="K5:K27" si="0">IF(J5="","",G5*J5)</f>
        <v>7540</v>
      </c>
      <c r="L5" s="110">
        <f>IF(J5="","",I5*J5)</f>
        <v>0</v>
      </c>
      <c r="M5" s="78" t="s">
        <v>70</v>
      </c>
      <c r="N5" s="79" t="s">
        <v>71</v>
      </c>
    </row>
    <row r="6" spans="2:14" ht="24" customHeight="1" x14ac:dyDescent="0.3">
      <c r="B6" s="162"/>
      <c r="C6" s="80"/>
      <c r="D6" s="81"/>
      <c r="E6" s="82"/>
      <c r="F6" s="74"/>
      <c r="G6" s="84"/>
      <c r="H6" s="107" t="str">
        <f t="shared" ref="H6:H27" si="1">IF($H$2="","",IF(G6="","",$H$2*G6))</f>
        <v/>
      </c>
      <c r="I6" s="85"/>
      <c r="J6" s="86"/>
      <c r="K6" s="40" t="str">
        <f t="shared" si="0"/>
        <v/>
      </c>
      <c r="L6" s="111" t="str">
        <f t="shared" ref="L6:L27" si="2">IF(J6="","",I6*J6)</f>
        <v/>
      </c>
      <c r="M6" s="87"/>
      <c r="N6" s="88"/>
    </row>
    <row r="7" spans="2:14" ht="24" customHeight="1" x14ac:dyDescent="0.3">
      <c r="B7" s="162"/>
      <c r="C7" s="80"/>
      <c r="D7" s="81"/>
      <c r="E7" s="82"/>
      <c r="F7" s="83"/>
      <c r="G7" s="84"/>
      <c r="H7" s="107" t="str">
        <f t="shared" si="1"/>
        <v/>
      </c>
      <c r="I7" s="85"/>
      <c r="J7" s="86"/>
      <c r="K7" s="40" t="str">
        <f t="shared" si="0"/>
        <v/>
      </c>
      <c r="L7" s="111" t="str">
        <f t="shared" si="2"/>
        <v/>
      </c>
      <c r="M7" s="87"/>
      <c r="N7" s="88"/>
    </row>
    <row r="8" spans="2:14" ht="24" customHeight="1" x14ac:dyDescent="0.3">
      <c r="B8" s="162"/>
      <c r="C8" s="80"/>
      <c r="D8" s="81"/>
      <c r="E8" s="82"/>
      <c r="F8" s="83"/>
      <c r="G8" s="84"/>
      <c r="H8" s="107" t="str">
        <f t="shared" si="1"/>
        <v/>
      </c>
      <c r="I8" s="85"/>
      <c r="J8" s="86"/>
      <c r="K8" s="40" t="str">
        <f t="shared" si="0"/>
        <v/>
      </c>
      <c r="L8" s="111" t="str">
        <f t="shared" si="2"/>
        <v/>
      </c>
      <c r="M8" s="87"/>
      <c r="N8" s="88"/>
    </row>
    <row r="9" spans="2:14" ht="24" customHeight="1" x14ac:dyDescent="0.3">
      <c r="B9" s="163"/>
      <c r="C9" s="89"/>
      <c r="D9" s="90"/>
      <c r="E9" s="91"/>
      <c r="F9" s="92"/>
      <c r="G9" s="93"/>
      <c r="H9" s="108" t="str">
        <f t="shared" si="1"/>
        <v/>
      </c>
      <c r="I9" s="94"/>
      <c r="J9" s="95"/>
      <c r="K9" s="112" t="str">
        <f t="shared" si="0"/>
        <v/>
      </c>
      <c r="L9" s="113" t="str">
        <f t="shared" si="2"/>
        <v/>
      </c>
      <c r="M9" s="96"/>
      <c r="N9" s="97"/>
    </row>
    <row r="10" spans="2:14" ht="24" customHeight="1" x14ac:dyDescent="0.3">
      <c r="B10" s="161" t="s">
        <v>38</v>
      </c>
      <c r="C10" s="129" t="s">
        <v>74</v>
      </c>
      <c r="D10" s="72" t="s">
        <v>83</v>
      </c>
      <c r="E10" s="73"/>
      <c r="F10" s="74"/>
      <c r="G10" s="75">
        <v>1.4</v>
      </c>
      <c r="H10" s="107">
        <f t="shared" si="1"/>
        <v>28</v>
      </c>
      <c r="I10" s="76"/>
      <c r="J10" s="77">
        <v>550</v>
      </c>
      <c r="K10" s="38">
        <f t="shared" si="0"/>
        <v>770</v>
      </c>
      <c r="L10" s="110">
        <f t="shared" si="2"/>
        <v>0</v>
      </c>
      <c r="M10" s="78" t="s">
        <v>72</v>
      </c>
      <c r="N10" s="79" t="s">
        <v>73</v>
      </c>
    </row>
    <row r="11" spans="2:14" ht="24" customHeight="1" x14ac:dyDescent="0.3">
      <c r="B11" s="162"/>
      <c r="C11" s="128"/>
      <c r="D11" s="81"/>
      <c r="E11" s="82"/>
      <c r="F11" s="83"/>
      <c r="G11" s="84"/>
      <c r="H11" s="107" t="str">
        <f t="shared" si="1"/>
        <v/>
      </c>
      <c r="I11" s="85"/>
      <c r="J11" s="86"/>
      <c r="K11" s="40" t="str">
        <f t="shared" si="0"/>
        <v/>
      </c>
      <c r="L11" s="111" t="str">
        <f t="shared" si="2"/>
        <v/>
      </c>
      <c r="M11" s="87"/>
      <c r="N11" s="88"/>
    </row>
    <row r="12" spans="2:14" ht="24" customHeight="1" x14ac:dyDescent="0.3">
      <c r="B12" s="162"/>
      <c r="C12" s="80"/>
      <c r="D12" s="81"/>
      <c r="E12" s="82"/>
      <c r="F12" s="83"/>
      <c r="G12" s="84"/>
      <c r="H12" s="107" t="str">
        <f t="shared" si="1"/>
        <v/>
      </c>
      <c r="I12" s="85"/>
      <c r="J12" s="86"/>
      <c r="K12" s="40" t="str">
        <f t="shared" si="0"/>
        <v/>
      </c>
      <c r="L12" s="111" t="str">
        <f t="shared" si="2"/>
        <v/>
      </c>
      <c r="M12" s="87"/>
      <c r="N12" s="88"/>
    </row>
    <row r="13" spans="2:14" ht="24" customHeight="1" x14ac:dyDescent="0.3">
      <c r="B13" s="162"/>
      <c r="C13" s="80"/>
      <c r="D13" s="81"/>
      <c r="E13" s="82"/>
      <c r="F13" s="83"/>
      <c r="G13" s="84"/>
      <c r="H13" s="107" t="str">
        <f t="shared" si="1"/>
        <v/>
      </c>
      <c r="I13" s="85"/>
      <c r="J13" s="86"/>
      <c r="K13" s="40" t="str">
        <f t="shared" si="0"/>
        <v/>
      </c>
      <c r="L13" s="111" t="str">
        <f t="shared" si="2"/>
        <v/>
      </c>
      <c r="M13" s="87"/>
      <c r="N13" s="88"/>
    </row>
    <row r="14" spans="2:14" ht="24" customHeight="1" x14ac:dyDescent="0.3">
      <c r="B14" s="162"/>
      <c r="C14" s="80"/>
      <c r="D14" s="81"/>
      <c r="E14" s="82"/>
      <c r="F14" s="83"/>
      <c r="G14" s="84"/>
      <c r="H14" s="107" t="str">
        <f t="shared" si="1"/>
        <v/>
      </c>
      <c r="I14" s="85"/>
      <c r="J14" s="86"/>
      <c r="K14" s="40" t="str">
        <f t="shared" si="0"/>
        <v/>
      </c>
      <c r="L14" s="111" t="str">
        <f t="shared" si="2"/>
        <v/>
      </c>
      <c r="M14" s="87"/>
      <c r="N14" s="88"/>
    </row>
    <row r="15" spans="2:14" ht="24" customHeight="1" x14ac:dyDescent="0.3">
      <c r="B15" s="162"/>
      <c r="C15" s="80"/>
      <c r="D15" s="81"/>
      <c r="E15" s="82"/>
      <c r="F15" s="83"/>
      <c r="G15" s="84"/>
      <c r="H15" s="107" t="str">
        <f t="shared" si="1"/>
        <v/>
      </c>
      <c r="I15" s="85"/>
      <c r="J15" s="86"/>
      <c r="K15" s="40" t="str">
        <f t="shared" si="0"/>
        <v/>
      </c>
      <c r="L15" s="111" t="str">
        <f t="shared" si="2"/>
        <v/>
      </c>
      <c r="M15" s="87"/>
      <c r="N15" s="88"/>
    </row>
    <row r="16" spans="2:14" ht="24" customHeight="1" x14ac:dyDescent="0.3">
      <c r="B16" s="162"/>
      <c r="C16" s="80"/>
      <c r="D16" s="81"/>
      <c r="E16" s="82"/>
      <c r="F16" s="83"/>
      <c r="G16" s="84"/>
      <c r="H16" s="107" t="str">
        <f t="shared" si="1"/>
        <v/>
      </c>
      <c r="I16" s="85"/>
      <c r="J16" s="86"/>
      <c r="K16" s="40" t="str">
        <f t="shared" si="0"/>
        <v/>
      </c>
      <c r="L16" s="111" t="str">
        <f t="shared" si="2"/>
        <v/>
      </c>
      <c r="M16" s="87"/>
      <c r="N16" s="88"/>
    </row>
    <row r="17" spans="2:14" ht="24" customHeight="1" x14ac:dyDescent="0.3">
      <c r="B17" s="162"/>
      <c r="C17" s="80"/>
      <c r="D17" s="81"/>
      <c r="E17" s="82"/>
      <c r="F17" s="83"/>
      <c r="G17" s="84"/>
      <c r="H17" s="107" t="str">
        <f t="shared" si="1"/>
        <v/>
      </c>
      <c r="I17" s="85"/>
      <c r="J17" s="86"/>
      <c r="K17" s="40" t="str">
        <f t="shared" si="0"/>
        <v/>
      </c>
      <c r="L17" s="111" t="str">
        <f t="shared" si="2"/>
        <v/>
      </c>
      <c r="M17" s="87"/>
      <c r="N17" s="88"/>
    </row>
    <row r="18" spans="2:14" ht="24" customHeight="1" x14ac:dyDescent="0.3">
      <c r="B18" s="162"/>
      <c r="C18" s="152" t="s">
        <v>77</v>
      </c>
      <c r="D18" s="130"/>
      <c r="E18" s="131"/>
      <c r="F18" s="132"/>
      <c r="G18" s="133"/>
      <c r="H18" s="134" t="str">
        <f t="shared" si="1"/>
        <v/>
      </c>
      <c r="I18" s="135"/>
      <c r="J18" s="136"/>
      <c r="K18" s="137" t="str">
        <f t="shared" si="0"/>
        <v/>
      </c>
      <c r="L18" s="138" t="str">
        <f t="shared" si="2"/>
        <v/>
      </c>
      <c r="M18" s="139"/>
      <c r="N18" s="140" t="s">
        <v>79</v>
      </c>
    </row>
    <row r="19" spans="2:14" ht="24" customHeight="1" x14ac:dyDescent="0.3">
      <c r="B19" s="163"/>
      <c r="C19" s="153" t="s">
        <v>78</v>
      </c>
      <c r="D19" s="141"/>
      <c r="E19" s="142"/>
      <c r="F19" s="143"/>
      <c r="G19" s="144"/>
      <c r="H19" s="145" t="str">
        <f t="shared" si="1"/>
        <v/>
      </c>
      <c r="I19" s="146"/>
      <c r="J19" s="147"/>
      <c r="K19" s="148" t="str">
        <f t="shared" si="0"/>
        <v/>
      </c>
      <c r="L19" s="149" t="str">
        <f t="shared" si="2"/>
        <v/>
      </c>
      <c r="M19" s="150"/>
      <c r="N19" s="151" t="s">
        <v>80</v>
      </c>
    </row>
    <row r="20" spans="2:14" ht="24" customHeight="1" x14ac:dyDescent="0.3">
      <c r="B20" s="164" t="s">
        <v>41</v>
      </c>
      <c r="C20" s="71"/>
      <c r="D20" s="72" t="s">
        <v>60</v>
      </c>
      <c r="E20" s="73"/>
      <c r="F20" s="74"/>
      <c r="G20" s="75">
        <v>1</v>
      </c>
      <c r="H20" s="107">
        <f t="shared" si="1"/>
        <v>20</v>
      </c>
      <c r="I20" s="76"/>
      <c r="J20" s="77"/>
      <c r="K20" s="38" t="str">
        <f t="shared" si="0"/>
        <v/>
      </c>
      <c r="L20" s="110" t="str">
        <f t="shared" si="2"/>
        <v/>
      </c>
      <c r="M20" s="78"/>
      <c r="N20" s="79"/>
    </row>
    <row r="21" spans="2:14" ht="24" customHeight="1" x14ac:dyDescent="0.3">
      <c r="B21" s="165"/>
      <c r="C21" s="80"/>
      <c r="D21" s="81" t="s">
        <v>61</v>
      </c>
      <c r="E21" s="82"/>
      <c r="F21" s="83"/>
      <c r="G21" s="84">
        <v>1</v>
      </c>
      <c r="H21" s="107">
        <f t="shared" si="1"/>
        <v>20</v>
      </c>
      <c r="I21" s="85"/>
      <c r="J21" s="86"/>
      <c r="K21" s="38" t="str">
        <f t="shared" si="0"/>
        <v/>
      </c>
      <c r="L21" s="111" t="str">
        <f t="shared" si="2"/>
        <v/>
      </c>
      <c r="M21" s="87"/>
      <c r="N21" s="88" t="s">
        <v>76</v>
      </c>
    </row>
    <row r="22" spans="2:14" ht="24" customHeight="1" x14ac:dyDescent="0.3">
      <c r="B22" s="165"/>
      <c r="C22" s="80"/>
      <c r="D22" s="81"/>
      <c r="E22" s="82"/>
      <c r="F22" s="83"/>
      <c r="G22" s="84"/>
      <c r="H22" s="107" t="str">
        <f t="shared" si="1"/>
        <v/>
      </c>
      <c r="I22" s="85"/>
      <c r="J22" s="86"/>
      <c r="K22" s="38" t="str">
        <f t="shared" si="0"/>
        <v/>
      </c>
      <c r="L22" s="111" t="str">
        <f t="shared" si="2"/>
        <v/>
      </c>
      <c r="M22" s="87"/>
      <c r="N22" s="88"/>
    </row>
    <row r="23" spans="2:14" ht="24" customHeight="1" x14ac:dyDescent="0.3">
      <c r="B23" s="166"/>
      <c r="C23" s="89"/>
      <c r="D23" s="90"/>
      <c r="E23" s="91"/>
      <c r="F23" s="92"/>
      <c r="G23" s="93"/>
      <c r="H23" s="108" t="str">
        <f t="shared" si="1"/>
        <v/>
      </c>
      <c r="I23" s="94"/>
      <c r="J23" s="95"/>
      <c r="K23" s="42" t="str">
        <f t="shared" si="0"/>
        <v/>
      </c>
      <c r="L23" s="113" t="str">
        <f t="shared" si="2"/>
        <v/>
      </c>
      <c r="M23" s="96"/>
      <c r="N23" s="97"/>
    </row>
    <row r="24" spans="2:14" ht="24" customHeight="1" x14ac:dyDescent="0.3">
      <c r="B24" s="167" t="s">
        <v>39</v>
      </c>
      <c r="C24" s="4"/>
      <c r="D24" s="98" t="s">
        <v>53</v>
      </c>
      <c r="E24" s="99"/>
      <c r="F24" s="100"/>
      <c r="G24" s="101">
        <v>1</v>
      </c>
      <c r="H24" s="109">
        <f t="shared" si="1"/>
        <v>20</v>
      </c>
      <c r="I24" s="102"/>
      <c r="J24" s="103">
        <v>6000</v>
      </c>
      <c r="K24" s="36">
        <f t="shared" si="0"/>
        <v>6000</v>
      </c>
      <c r="L24" s="114">
        <f t="shared" si="2"/>
        <v>0</v>
      </c>
      <c r="M24" s="5"/>
      <c r="N24" s="104"/>
    </row>
    <row r="25" spans="2:14" ht="24" customHeight="1" x14ac:dyDescent="0.3">
      <c r="B25" s="165"/>
      <c r="C25" s="80"/>
      <c r="D25" s="81"/>
      <c r="E25" s="82"/>
      <c r="F25" s="83"/>
      <c r="G25" s="84"/>
      <c r="H25" s="107" t="str">
        <f t="shared" si="1"/>
        <v/>
      </c>
      <c r="I25" s="85"/>
      <c r="J25" s="86"/>
      <c r="K25" s="40" t="str">
        <f t="shared" si="0"/>
        <v/>
      </c>
      <c r="L25" s="111" t="str">
        <f t="shared" si="2"/>
        <v/>
      </c>
      <c r="M25" s="87"/>
      <c r="N25" s="88"/>
    </row>
    <row r="26" spans="2:14" ht="24" customHeight="1" x14ac:dyDescent="0.3">
      <c r="B26" s="165"/>
      <c r="C26" s="80"/>
      <c r="D26" s="81"/>
      <c r="E26" s="82"/>
      <c r="F26" s="83"/>
      <c r="G26" s="84"/>
      <c r="H26" s="107" t="str">
        <f t="shared" si="1"/>
        <v/>
      </c>
      <c r="I26" s="85"/>
      <c r="J26" s="86"/>
      <c r="K26" s="40" t="str">
        <f t="shared" si="0"/>
        <v/>
      </c>
      <c r="L26" s="111" t="str">
        <f t="shared" si="2"/>
        <v/>
      </c>
      <c r="M26" s="87"/>
      <c r="N26" s="88"/>
    </row>
    <row r="27" spans="2:14" ht="24" customHeight="1" x14ac:dyDescent="0.3">
      <c r="B27" s="166"/>
      <c r="C27" s="89"/>
      <c r="D27" s="90"/>
      <c r="E27" s="91"/>
      <c r="F27" s="92"/>
      <c r="G27" s="93"/>
      <c r="H27" s="108" t="str">
        <f t="shared" si="1"/>
        <v/>
      </c>
      <c r="I27" s="94"/>
      <c r="J27" s="95"/>
      <c r="K27" s="42" t="str">
        <f t="shared" si="0"/>
        <v/>
      </c>
      <c r="L27" s="113" t="str">
        <f t="shared" si="2"/>
        <v/>
      </c>
      <c r="M27" s="96"/>
      <c r="N27" s="97"/>
    </row>
    <row r="28" spans="2:14" ht="24" customHeight="1" thickBot="1" x14ac:dyDescent="0.35">
      <c r="B28" s="155" t="s">
        <v>43</v>
      </c>
      <c r="C28" s="156"/>
      <c r="D28" s="156"/>
      <c r="E28" s="156"/>
      <c r="F28" s="156"/>
      <c r="G28" s="156"/>
      <c r="H28" s="156"/>
      <c r="I28" s="156"/>
      <c r="J28" s="156"/>
      <c r="K28" s="115">
        <f>SUM(K5:K27)</f>
        <v>14310</v>
      </c>
      <c r="L28" s="116">
        <f>SUM(L5:L27)</f>
        <v>0</v>
      </c>
      <c r="M28" s="105"/>
      <c r="N28" s="106"/>
    </row>
  </sheetData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" sqref="E2:F2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58"/>
    <col min="7" max="9" width="10.625" style="1"/>
    <col min="10" max="13" width="15.625" style="1" customWidth="1"/>
    <col min="14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55</v>
      </c>
      <c r="C2" s="59"/>
      <c r="D2" s="60" t="s">
        <v>14</v>
      </c>
      <c r="E2" s="157"/>
      <c r="F2" s="158"/>
      <c r="G2" s="61" t="s">
        <v>31</v>
      </c>
      <c r="H2" s="159"/>
      <c r="I2" s="160"/>
      <c r="J2" s="62"/>
      <c r="K2" s="63"/>
      <c r="L2" s="62"/>
      <c r="M2" s="63"/>
    </row>
    <row r="3" spans="2:14" ht="9.9499999999999993" customHeight="1" x14ac:dyDescent="0.3"/>
    <row r="4" spans="2:14" ht="24" customHeight="1" x14ac:dyDescent="0.3">
      <c r="B4" s="64" t="s">
        <v>25</v>
      </c>
      <c r="C4" s="65" t="s">
        <v>26</v>
      </c>
      <c r="D4" s="12" t="s">
        <v>40</v>
      </c>
      <c r="E4" s="66" t="s">
        <v>27</v>
      </c>
      <c r="F4" s="67" t="s">
        <v>28</v>
      </c>
      <c r="G4" s="12" t="s">
        <v>29</v>
      </c>
      <c r="H4" s="12" t="s">
        <v>30</v>
      </c>
      <c r="I4" s="68" t="s">
        <v>31</v>
      </c>
      <c r="J4" s="12" t="s">
        <v>32</v>
      </c>
      <c r="K4" s="69" t="s">
        <v>33</v>
      </c>
      <c r="L4" s="65" t="s">
        <v>34</v>
      </c>
      <c r="M4" s="12" t="s">
        <v>35</v>
      </c>
      <c r="N4" s="70" t="s">
        <v>36</v>
      </c>
    </row>
    <row r="5" spans="2:14" ht="24" customHeight="1" x14ac:dyDescent="0.3">
      <c r="B5" s="161" t="s">
        <v>37</v>
      </c>
      <c r="C5" s="71"/>
      <c r="D5" s="72"/>
      <c r="E5" s="73"/>
      <c r="F5" s="74"/>
      <c r="G5" s="75"/>
      <c r="H5" s="107" t="str">
        <f>IF($H$2="","",IF(G5="","",$H$2*G5))</f>
        <v/>
      </c>
      <c r="I5" s="76"/>
      <c r="J5" s="77"/>
      <c r="K5" s="38" t="str">
        <f t="shared" ref="K5:K27" si="0">IF(J5="","",G5*J5)</f>
        <v/>
      </c>
      <c r="L5" s="110" t="str">
        <f>IF(J5="","",I5*J5)</f>
        <v/>
      </c>
      <c r="M5" s="78"/>
      <c r="N5" s="79"/>
    </row>
    <row r="6" spans="2:14" ht="24" customHeight="1" x14ac:dyDescent="0.3">
      <c r="B6" s="162"/>
      <c r="C6" s="71"/>
      <c r="D6" s="72"/>
      <c r="E6" s="73"/>
      <c r="F6" s="74"/>
      <c r="G6" s="75"/>
      <c r="H6" s="107" t="str">
        <f t="shared" ref="H6:H27" si="1">IF($H$2="","",IF(G6="","",$H$2*G6))</f>
        <v/>
      </c>
      <c r="I6" s="85"/>
      <c r="J6" s="86"/>
      <c r="K6" s="40" t="str">
        <f t="shared" si="0"/>
        <v/>
      </c>
      <c r="L6" s="111" t="str">
        <f t="shared" ref="L6:L27" si="2">IF(J6="","",I6*J6)</f>
        <v/>
      </c>
      <c r="M6" s="87"/>
      <c r="N6" s="88"/>
    </row>
    <row r="7" spans="2:14" ht="24" customHeight="1" x14ac:dyDescent="0.3">
      <c r="B7" s="162"/>
      <c r="C7" s="80"/>
      <c r="D7" s="81"/>
      <c r="E7" s="82"/>
      <c r="F7" s="83"/>
      <c r="G7" s="84"/>
      <c r="H7" s="107" t="str">
        <f t="shared" si="1"/>
        <v/>
      </c>
      <c r="I7" s="85"/>
      <c r="J7" s="86"/>
      <c r="K7" s="40" t="str">
        <f t="shared" si="0"/>
        <v/>
      </c>
      <c r="L7" s="111" t="str">
        <f t="shared" si="2"/>
        <v/>
      </c>
      <c r="M7" s="87"/>
      <c r="N7" s="88"/>
    </row>
    <row r="8" spans="2:14" ht="24" customHeight="1" x14ac:dyDescent="0.3">
      <c r="B8" s="162"/>
      <c r="C8" s="80"/>
      <c r="D8" s="81"/>
      <c r="E8" s="82"/>
      <c r="F8" s="83"/>
      <c r="G8" s="84"/>
      <c r="H8" s="107" t="str">
        <f t="shared" si="1"/>
        <v/>
      </c>
      <c r="I8" s="85"/>
      <c r="J8" s="86"/>
      <c r="K8" s="40" t="str">
        <f t="shared" si="0"/>
        <v/>
      </c>
      <c r="L8" s="111" t="str">
        <f t="shared" si="2"/>
        <v/>
      </c>
      <c r="M8" s="87"/>
      <c r="N8" s="88"/>
    </row>
    <row r="9" spans="2:14" ht="24" customHeight="1" x14ac:dyDescent="0.3">
      <c r="B9" s="163"/>
      <c r="C9" s="89"/>
      <c r="D9" s="90"/>
      <c r="E9" s="91"/>
      <c r="F9" s="92"/>
      <c r="G9" s="93"/>
      <c r="H9" s="108" t="str">
        <f t="shared" si="1"/>
        <v/>
      </c>
      <c r="I9" s="94"/>
      <c r="J9" s="95"/>
      <c r="K9" s="42" t="str">
        <f t="shared" si="0"/>
        <v/>
      </c>
      <c r="L9" s="113" t="str">
        <f t="shared" si="2"/>
        <v/>
      </c>
      <c r="M9" s="96"/>
      <c r="N9" s="97"/>
    </row>
    <row r="10" spans="2:14" ht="24" customHeight="1" x14ac:dyDescent="0.3">
      <c r="B10" s="161" t="s">
        <v>38</v>
      </c>
      <c r="C10" s="129"/>
      <c r="D10" s="72"/>
      <c r="E10" s="73"/>
      <c r="F10" s="74"/>
      <c r="G10" s="75"/>
      <c r="H10" s="107" t="str">
        <f t="shared" si="1"/>
        <v/>
      </c>
      <c r="I10" s="76"/>
      <c r="J10" s="77"/>
      <c r="K10" s="38" t="str">
        <f t="shared" si="0"/>
        <v/>
      </c>
      <c r="L10" s="110" t="str">
        <f t="shared" si="2"/>
        <v/>
      </c>
      <c r="M10" s="78"/>
      <c r="N10" s="79"/>
    </row>
    <row r="11" spans="2:14" ht="24" customHeight="1" x14ac:dyDescent="0.3">
      <c r="B11" s="162"/>
      <c r="C11" s="128"/>
      <c r="D11" s="81"/>
      <c r="E11" s="82"/>
      <c r="F11" s="83"/>
      <c r="G11" s="84"/>
      <c r="H11" s="107" t="str">
        <f t="shared" si="1"/>
        <v/>
      </c>
      <c r="I11" s="85"/>
      <c r="J11" s="86"/>
      <c r="K11" s="40" t="str">
        <f t="shared" si="0"/>
        <v/>
      </c>
      <c r="L11" s="111" t="str">
        <f t="shared" si="2"/>
        <v/>
      </c>
      <c r="M11" s="87"/>
      <c r="N11" s="88"/>
    </row>
    <row r="12" spans="2:14" ht="24" customHeight="1" x14ac:dyDescent="0.3">
      <c r="B12" s="162"/>
      <c r="C12" s="80"/>
      <c r="D12" s="81"/>
      <c r="E12" s="82"/>
      <c r="F12" s="83"/>
      <c r="G12" s="84"/>
      <c r="H12" s="107" t="str">
        <f t="shared" si="1"/>
        <v/>
      </c>
      <c r="I12" s="85"/>
      <c r="J12" s="86"/>
      <c r="K12" s="40" t="str">
        <f t="shared" si="0"/>
        <v/>
      </c>
      <c r="L12" s="111" t="str">
        <f t="shared" si="2"/>
        <v/>
      </c>
      <c r="M12" s="87"/>
      <c r="N12" s="88"/>
    </row>
    <row r="13" spans="2:14" ht="24" customHeight="1" x14ac:dyDescent="0.3">
      <c r="B13" s="162"/>
      <c r="C13" s="80"/>
      <c r="D13" s="81"/>
      <c r="E13" s="82"/>
      <c r="F13" s="83"/>
      <c r="G13" s="84"/>
      <c r="H13" s="107" t="str">
        <f t="shared" si="1"/>
        <v/>
      </c>
      <c r="I13" s="85"/>
      <c r="J13" s="86"/>
      <c r="K13" s="40" t="str">
        <f t="shared" si="0"/>
        <v/>
      </c>
      <c r="L13" s="111" t="str">
        <f t="shared" si="2"/>
        <v/>
      </c>
      <c r="M13" s="87"/>
      <c r="N13" s="88"/>
    </row>
    <row r="14" spans="2:14" ht="24" customHeight="1" x14ac:dyDescent="0.3">
      <c r="B14" s="162"/>
      <c r="C14" s="80"/>
      <c r="D14" s="81"/>
      <c r="E14" s="82"/>
      <c r="F14" s="83"/>
      <c r="G14" s="84"/>
      <c r="H14" s="107" t="str">
        <f t="shared" si="1"/>
        <v/>
      </c>
      <c r="I14" s="85"/>
      <c r="J14" s="86"/>
      <c r="K14" s="40" t="str">
        <f t="shared" si="0"/>
        <v/>
      </c>
      <c r="L14" s="111" t="str">
        <f t="shared" si="2"/>
        <v/>
      </c>
      <c r="M14" s="87"/>
      <c r="N14" s="88"/>
    </row>
    <row r="15" spans="2:14" ht="24" customHeight="1" x14ac:dyDescent="0.3">
      <c r="B15" s="162"/>
      <c r="C15" s="80"/>
      <c r="D15" s="81"/>
      <c r="E15" s="82"/>
      <c r="F15" s="83"/>
      <c r="G15" s="84"/>
      <c r="H15" s="107" t="str">
        <f t="shared" si="1"/>
        <v/>
      </c>
      <c r="I15" s="85"/>
      <c r="J15" s="86"/>
      <c r="K15" s="40" t="str">
        <f t="shared" si="0"/>
        <v/>
      </c>
      <c r="L15" s="111" t="str">
        <f t="shared" si="2"/>
        <v/>
      </c>
      <c r="M15" s="87"/>
      <c r="N15" s="88"/>
    </row>
    <row r="16" spans="2:14" ht="24" customHeight="1" x14ac:dyDescent="0.3">
      <c r="B16" s="162"/>
      <c r="C16" s="80"/>
      <c r="D16" s="81"/>
      <c r="E16" s="82"/>
      <c r="F16" s="83"/>
      <c r="G16" s="84"/>
      <c r="H16" s="107" t="str">
        <f t="shared" si="1"/>
        <v/>
      </c>
      <c r="I16" s="85"/>
      <c r="J16" s="86"/>
      <c r="K16" s="40" t="str">
        <f t="shared" si="0"/>
        <v/>
      </c>
      <c r="L16" s="111" t="str">
        <f t="shared" si="2"/>
        <v/>
      </c>
      <c r="M16" s="87"/>
      <c r="N16" s="88"/>
    </row>
    <row r="17" spans="2:14" ht="24" customHeight="1" x14ac:dyDescent="0.3">
      <c r="B17" s="162"/>
      <c r="C17" s="80"/>
      <c r="D17" s="81"/>
      <c r="E17" s="82"/>
      <c r="F17" s="83"/>
      <c r="G17" s="84"/>
      <c r="H17" s="107" t="str">
        <f t="shared" si="1"/>
        <v/>
      </c>
      <c r="I17" s="85"/>
      <c r="J17" s="86"/>
      <c r="K17" s="40" t="str">
        <f t="shared" si="0"/>
        <v/>
      </c>
      <c r="L17" s="111" t="str">
        <f t="shared" si="2"/>
        <v/>
      </c>
      <c r="M17" s="87"/>
      <c r="N17" s="88"/>
    </row>
    <row r="18" spans="2:14" ht="24" customHeight="1" x14ac:dyDescent="0.3">
      <c r="B18" s="162"/>
      <c r="C18" s="80"/>
      <c r="D18" s="81"/>
      <c r="E18" s="82"/>
      <c r="F18" s="83"/>
      <c r="G18" s="84"/>
      <c r="H18" s="107" t="str">
        <f t="shared" si="1"/>
        <v/>
      </c>
      <c r="I18" s="85"/>
      <c r="J18" s="86"/>
      <c r="K18" s="40" t="str">
        <f t="shared" si="0"/>
        <v/>
      </c>
      <c r="L18" s="111" t="str">
        <f t="shared" si="2"/>
        <v/>
      </c>
      <c r="M18" s="87"/>
      <c r="N18" s="88"/>
    </row>
    <row r="19" spans="2:14" ht="24" customHeight="1" x14ac:dyDescent="0.3">
      <c r="B19" s="163"/>
      <c r="C19" s="89"/>
      <c r="D19" s="90"/>
      <c r="E19" s="91"/>
      <c r="F19" s="92"/>
      <c r="G19" s="93"/>
      <c r="H19" s="108" t="str">
        <f t="shared" si="1"/>
        <v/>
      </c>
      <c r="I19" s="94"/>
      <c r="J19" s="95"/>
      <c r="K19" s="42" t="str">
        <f t="shared" si="0"/>
        <v/>
      </c>
      <c r="L19" s="113" t="str">
        <f t="shared" si="2"/>
        <v/>
      </c>
      <c r="M19" s="96"/>
      <c r="N19" s="97"/>
    </row>
    <row r="20" spans="2:14" ht="24" customHeight="1" x14ac:dyDescent="0.3">
      <c r="B20" s="164" t="s">
        <v>41</v>
      </c>
      <c r="C20" s="71"/>
      <c r="D20" s="72" t="s">
        <v>63</v>
      </c>
      <c r="E20" s="73"/>
      <c r="F20" s="74"/>
      <c r="G20" s="75"/>
      <c r="H20" s="107" t="str">
        <f t="shared" si="1"/>
        <v/>
      </c>
      <c r="I20" s="76"/>
      <c r="J20" s="77"/>
      <c r="K20" s="38" t="str">
        <f t="shared" si="0"/>
        <v/>
      </c>
      <c r="L20" s="110" t="str">
        <f t="shared" si="2"/>
        <v/>
      </c>
      <c r="M20" s="78"/>
      <c r="N20" s="79"/>
    </row>
    <row r="21" spans="2:14" ht="24" customHeight="1" x14ac:dyDescent="0.3">
      <c r="B21" s="165"/>
      <c r="C21" s="80"/>
      <c r="D21" s="81" t="s">
        <v>61</v>
      </c>
      <c r="E21" s="82"/>
      <c r="F21" s="83"/>
      <c r="G21" s="84">
        <v>1</v>
      </c>
      <c r="H21" s="107" t="str">
        <f t="shared" si="1"/>
        <v/>
      </c>
      <c r="I21" s="85"/>
      <c r="J21" s="86"/>
      <c r="K21" s="40" t="str">
        <f t="shared" si="0"/>
        <v/>
      </c>
      <c r="L21" s="111" t="str">
        <f t="shared" si="2"/>
        <v/>
      </c>
      <c r="M21" s="87"/>
      <c r="N21" s="88"/>
    </row>
    <row r="22" spans="2:14" ht="24" customHeight="1" x14ac:dyDescent="0.3">
      <c r="B22" s="165"/>
      <c r="C22" s="80"/>
      <c r="D22" s="81"/>
      <c r="E22" s="82"/>
      <c r="F22" s="83"/>
      <c r="G22" s="84"/>
      <c r="H22" s="107" t="str">
        <f t="shared" si="1"/>
        <v/>
      </c>
      <c r="I22" s="85"/>
      <c r="J22" s="86"/>
      <c r="K22" s="40" t="str">
        <f t="shared" si="0"/>
        <v/>
      </c>
      <c r="L22" s="111" t="str">
        <f t="shared" si="2"/>
        <v/>
      </c>
      <c r="M22" s="87"/>
      <c r="N22" s="88"/>
    </row>
    <row r="23" spans="2:14" ht="24" customHeight="1" x14ac:dyDescent="0.3">
      <c r="B23" s="166"/>
      <c r="C23" s="89"/>
      <c r="D23" s="90"/>
      <c r="E23" s="91"/>
      <c r="F23" s="92"/>
      <c r="G23" s="93"/>
      <c r="H23" s="108" t="str">
        <f t="shared" si="1"/>
        <v/>
      </c>
      <c r="I23" s="94"/>
      <c r="J23" s="95"/>
      <c r="K23" s="42" t="str">
        <f t="shared" si="0"/>
        <v/>
      </c>
      <c r="L23" s="113" t="str">
        <f t="shared" si="2"/>
        <v/>
      </c>
      <c r="M23" s="96"/>
      <c r="N23" s="97"/>
    </row>
    <row r="24" spans="2:14" ht="24" customHeight="1" x14ac:dyDescent="0.3">
      <c r="B24" s="167" t="s">
        <v>39</v>
      </c>
      <c r="C24" s="4"/>
      <c r="D24" s="98"/>
      <c r="E24" s="99"/>
      <c r="F24" s="100"/>
      <c r="G24" s="101"/>
      <c r="H24" s="109" t="str">
        <f t="shared" si="1"/>
        <v/>
      </c>
      <c r="I24" s="102"/>
      <c r="J24" s="103"/>
      <c r="K24" s="36" t="str">
        <f t="shared" si="0"/>
        <v/>
      </c>
      <c r="L24" s="114" t="str">
        <f t="shared" si="2"/>
        <v/>
      </c>
      <c r="M24" s="5"/>
      <c r="N24" s="104"/>
    </row>
    <row r="25" spans="2:14" ht="24" customHeight="1" x14ac:dyDescent="0.3">
      <c r="B25" s="165"/>
      <c r="C25" s="80"/>
      <c r="D25" s="81"/>
      <c r="E25" s="82"/>
      <c r="F25" s="83"/>
      <c r="G25" s="84"/>
      <c r="H25" s="107" t="str">
        <f t="shared" si="1"/>
        <v/>
      </c>
      <c r="I25" s="85"/>
      <c r="J25" s="86"/>
      <c r="K25" s="40" t="str">
        <f t="shared" si="0"/>
        <v/>
      </c>
      <c r="L25" s="111" t="str">
        <f t="shared" si="2"/>
        <v/>
      </c>
      <c r="M25" s="87"/>
      <c r="N25" s="88"/>
    </row>
    <row r="26" spans="2:14" ht="24" customHeight="1" x14ac:dyDescent="0.3">
      <c r="B26" s="165"/>
      <c r="C26" s="80"/>
      <c r="D26" s="81"/>
      <c r="E26" s="82"/>
      <c r="F26" s="83"/>
      <c r="G26" s="84"/>
      <c r="H26" s="107" t="str">
        <f t="shared" si="1"/>
        <v/>
      </c>
      <c r="I26" s="85"/>
      <c r="J26" s="86"/>
      <c r="K26" s="40" t="str">
        <f t="shared" si="0"/>
        <v/>
      </c>
      <c r="L26" s="111" t="str">
        <f t="shared" si="2"/>
        <v/>
      </c>
      <c r="M26" s="87"/>
      <c r="N26" s="88"/>
    </row>
    <row r="27" spans="2:14" ht="24" customHeight="1" x14ac:dyDescent="0.3">
      <c r="B27" s="166"/>
      <c r="C27" s="89"/>
      <c r="D27" s="90"/>
      <c r="E27" s="91"/>
      <c r="F27" s="92"/>
      <c r="G27" s="93"/>
      <c r="H27" s="108" t="str">
        <f t="shared" si="1"/>
        <v/>
      </c>
      <c r="I27" s="94"/>
      <c r="J27" s="95"/>
      <c r="K27" s="42" t="str">
        <f t="shared" si="0"/>
        <v/>
      </c>
      <c r="L27" s="113" t="str">
        <f t="shared" si="2"/>
        <v/>
      </c>
      <c r="M27" s="96"/>
      <c r="N27" s="97"/>
    </row>
    <row r="28" spans="2:14" ht="24" customHeight="1" thickBot="1" x14ac:dyDescent="0.35">
      <c r="B28" s="155" t="s">
        <v>43</v>
      </c>
      <c r="C28" s="156"/>
      <c r="D28" s="156"/>
      <c r="E28" s="156"/>
      <c r="F28" s="156"/>
      <c r="G28" s="156"/>
      <c r="H28" s="156"/>
      <c r="I28" s="156"/>
      <c r="J28" s="156"/>
      <c r="K28" s="115">
        <f>SUM(K5:K27)</f>
        <v>0</v>
      </c>
      <c r="L28" s="116">
        <f>SUM(L5:L27)</f>
        <v>0</v>
      </c>
      <c r="M28" s="105"/>
      <c r="N28" s="106"/>
    </row>
  </sheetData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" sqref="H2:I2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58"/>
    <col min="7" max="9" width="10.625" style="1"/>
    <col min="10" max="13" width="15.625" style="1" customWidth="1"/>
    <col min="14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56</v>
      </c>
      <c r="C2" s="59"/>
      <c r="D2" s="60" t="s">
        <v>14</v>
      </c>
      <c r="E2" s="157"/>
      <c r="F2" s="158"/>
      <c r="G2" s="61" t="s">
        <v>31</v>
      </c>
      <c r="H2" s="159"/>
      <c r="I2" s="160"/>
      <c r="J2" s="62"/>
      <c r="K2" s="63"/>
      <c r="L2" s="62"/>
      <c r="M2" s="63"/>
    </row>
    <row r="3" spans="2:14" ht="9.9499999999999993" customHeight="1" x14ac:dyDescent="0.3"/>
    <row r="4" spans="2:14" ht="24" customHeight="1" x14ac:dyDescent="0.3">
      <c r="B4" s="64" t="s">
        <v>25</v>
      </c>
      <c r="C4" s="65" t="s">
        <v>26</v>
      </c>
      <c r="D4" s="12" t="s">
        <v>40</v>
      </c>
      <c r="E4" s="66" t="s">
        <v>27</v>
      </c>
      <c r="F4" s="67" t="s">
        <v>28</v>
      </c>
      <c r="G4" s="12" t="s">
        <v>29</v>
      </c>
      <c r="H4" s="12" t="s">
        <v>30</v>
      </c>
      <c r="I4" s="68" t="s">
        <v>31</v>
      </c>
      <c r="J4" s="12" t="s">
        <v>32</v>
      </c>
      <c r="K4" s="69" t="s">
        <v>33</v>
      </c>
      <c r="L4" s="65" t="s">
        <v>34</v>
      </c>
      <c r="M4" s="12" t="s">
        <v>35</v>
      </c>
      <c r="N4" s="70" t="s">
        <v>36</v>
      </c>
    </row>
    <row r="5" spans="2:14" ht="24" customHeight="1" x14ac:dyDescent="0.3">
      <c r="B5" s="161" t="s">
        <v>37</v>
      </c>
      <c r="C5" s="71"/>
      <c r="D5" s="72"/>
      <c r="E5" s="73"/>
      <c r="F5" s="74"/>
      <c r="G5" s="75"/>
      <c r="H5" s="107" t="str">
        <f>IF($H$2="","",IF(G5="","",$H$2*G5))</f>
        <v/>
      </c>
      <c r="I5" s="76"/>
      <c r="J5" s="77"/>
      <c r="K5" s="38" t="str">
        <f t="shared" ref="K5:K27" si="0">IF(J5="","",G5*J5)</f>
        <v/>
      </c>
      <c r="L5" s="110" t="str">
        <f>IF(J5="","",I5*J5)</f>
        <v/>
      </c>
      <c r="M5" s="78"/>
      <c r="N5" s="79"/>
    </row>
    <row r="6" spans="2:14" ht="24" customHeight="1" x14ac:dyDescent="0.3">
      <c r="B6" s="162"/>
      <c r="C6" s="71"/>
      <c r="D6" s="72"/>
      <c r="E6" s="73"/>
      <c r="F6" s="74"/>
      <c r="G6" s="75"/>
      <c r="H6" s="107" t="str">
        <f t="shared" ref="H6:H27" si="1">IF($H$2="","",IF(G6="","",$H$2*G6))</f>
        <v/>
      </c>
      <c r="I6" s="85"/>
      <c r="J6" s="86"/>
      <c r="K6" s="40" t="str">
        <f t="shared" si="0"/>
        <v/>
      </c>
      <c r="L6" s="111" t="str">
        <f t="shared" ref="L6:L27" si="2">IF(J6="","",I6*J6)</f>
        <v/>
      </c>
      <c r="M6" s="87"/>
      <c r="N6" s="88"/>
    </row>
    <row r="7" spans="2:14" ht="24" customHeight="1" x14ac:dyDescent="0.3">
      <c r="B7" s="162"/>
      <c r="C7" s="80"/>
      <c r="D7" s="81"/>
      <c r="E7" s="82"/>
      <c r="F7" s="83"/>
      <c r="G7" s="84"/>
      <c r="H7" s="107" t="str">
        <f t="shared" si="1"/>
        <v/>
      </c>
      <c r="I7" s="85"/>
      <c r="J7" s="86"/>
      <c r="K7" s="40" t="str">
        <f t="shared" si="0"/>
        <v/>
      </c>
      <c r="L7" s="111" t="str">
        <f t="shared" si="2"/>
        <v/>
      </c>
      <c r="M7" s="87"/>
      <c r="N7" s="88"/>
    </row>
    <row r="8" spans="2:14" ht="24" customHeight="1" x14ac:dyDescent="0.3">
      <c r="B8" s="162"/>
      <c r="C8" s="80"/>
      <c r="D8" s="81"/>
      <c r="E8" s="82"/>
      <c r="F8" s="83"/>
      <c r="G8" s="84"/>
      <c r="H8" s="107" t="str">
        <f t="shared" si="1"/>
        <v/>
      </c>
      <c r="I8" s="85"/>
      <c r="J8" s="86"/>
      <c r="K8" s="40" t="str">
        <f t="shared" si="0"/>
        <v/>
      </c>
      <c r="L8" s="111" t="str">
        <f t="shared" si="2"/>
        <v/>
      </c>
      <c r="M8" s="87"/>
      <c r="N8" s="88"/>
    </row>
    <row r="9" spans="2:14" ht="24" customHeight="1" x14ac:dyDescent="0.3">
      <c r="B9" s="163"/>
      <c r="C9" s="89"/>
      <c r="D9" s="90"/>
      <c r="E9" s="91"/>
      <c r="F9" s="92"/>
      <c r="G9" s="93"/>
      <c r="H9" s="108" t="str">
        <f t="shared" si="1"/>
        <v/>
      </c>
      <c r="I9" s="94"/>
      <c r="J9" s="95"/>
      <c r="K9" s="42" t="str">
        <f t="shared" si="0"/>
        <v/>
      </c>
      <c r="L9" s="113" t="str">
        <f t="shared" si="2"/>
        <v/>
      </c>
      <c r="M9" s="96"/>
      <c r="N9" s="97"/>
    </row>
    <row r="10" spans="2:14" ht="24" customHeight="1" x14ac:dyDescent="0.3">
      <c r="B10" s="161" t="s">
        <v>38</v>
      </c>
      <c r="C10" s="129"/>
      <c r="D10" s="72"/>
      <c r="E10" s="73"/>
      <c r="F10" s="74"/>
      <c r="G10" s="75"/>
      <c r="H10" s="107" t="str">
        <f t="shared" si="1"/>
        <v/>
      </c>
      <c r="I10" s="76"/>
      <c r="J10" s="77"/>
      <c r="K10" s="38" t="str">
        <f t="shared" si="0"/>
        <v/>
      </c>
      <c r="L10" s="110" t="str">
        <f t="shared" si="2"/>
        <v/>
      </c>
      <c r="M10" s="78"/>
      <c r="N10" s="79"/>
    </row>
    <row r="11" spans="2:14" ht="24" customHeight="1" x14ac:dyDescent="0.3">
      <c r="B11" s="162"/>
      <c r="C11" s="128"/>
      <c r="D11" s="81"/>
      <c r="E11" s="82"/>
      <c r="F11" s="83"/>
      <c r="G11" s="84"/>
      <c r="H11" s="107" t="str">
        <f t="shared" si="1"/>
        <v/>
      </c>
      <c r="I11" s="85"/>
      <c r="J11" s="86"/>
      <c r="K11" s="40" t="str">
        <f t="shared" si="0"/>
        <v/>
      </c>
      <c r="L11" s="111" t="str">
        <f t="shared" si="2"/>
        <v/>
      </c>
      <c r="M11" s="87"/>
      <c r="N11" s="88"/>
    </row>
    <row r="12" spans="2:14" ht="24" customHeight="1" x14ac:dyDescent="0.3">
      <c r="B12" s="162"/>
      <c r="C12" s="80"/>
      <c r="D12" s="81"/>
      <c r="E12" s="82"/>
      <c r="F12" s="83"/>
      <c r="G12" s="84"/>
      <c r="H12" s="107" t="str">
        <f t="shared" si="1"/>
        <v/>
      </c>
      <c r="I12" s="85"/>
      <c r="J12" s="86"/>
      <c r="K12" s="40" t="str">
        <f t="shared" si="0"/>
        <v/>
      </c>
      <c r="L12" s="111" t="str">
        <f t="shared" si="2"/>
        <v/>
      </c>
      <c r="M12" s="87"/>
      <c r="N12" s="88"/>
    </row>
    <row r="13" spans="2:14" ht="24" customHeight="1" x14ac:dyDescent="0.3">
      <c r="B13" s="162"/>
      <c r="C13" s="80"/>
      <c r="D13" s="81"/>
      <c r="E13" s="82"/>
      <c r="F13" s="83"/>
      <c r="G13" s="84"/>
      <c r="H13" s="107" t="str">
        <f t="shared" si="1"/>
        <v/>
      </c>
      <c r="I13" s="85"/>
      <c r="J13" s="86"/>
      <c r="K13" s="40" t="str">
        <f t="shared" si="0"/>
        <v/>
      </c>
      <c r="L13" s="111" t="str">
        <f t="shared" si="2"/>
        <v/>
      </c>
      <c r="M13" s="87"/>
      <c r="N13" s="88"/>
    </row>
    <row r="14" spans="2:14" ht="24" customHeight="1" x14ac:dyDescent="0.3">
      <c r="B14" s="162"/>
      <c r="C14" s="80"/>
      <c r="D14" s="81"/>
      <c r="E14" s="82"/>
      <c r="F14" s="83"/>
      <c r="G14" s="84"/>
      <c r="H14" s="107" t="str">
        <f t="shared" si="1"/>
        <v/>
      </c>
      <c r="I14" s="85"/>
      <c r="J14" s="86"/>
      <c r="K14" s="40" t="str">
        <f t="shared" si="0"/>
        <v/>
      </c>
      <c r="L14" s="111" t="str">
        <f t="shared" si="2"/>
        <v/>
      </c>
      <c r="M14" s="87"/>
      <c r="N14" s="88"/>
    </row>
    <row r="15" spans="2:14" ht="24" customHeight="1" x14ac:dyDescent="0.3">
      <c r="B15" s="162"/>
      <c r="C15" s="80"/>
      <c r="D15" s="81"/>
      <c r="E15" s="82"/>
      <c r="F15" s="83"/>
      <c r="G15" s="84"/>
      <c r="H15" s="107" t="str">
        <f t="shared" si="1"/>
        <v/>
      </c>
      <c r="I15" s="85"/>
      <c r="J15" s="86"/>
      <c r="K15" s="40" t="str">
        <f t="shared" si="0"/>
        <v/>
      </c>
      <c r="L15" s="111" t="str">
        <f t="shared" si="2"/>
        <v/>
      </c>
      <c r="M15" s="87"/>
      <c r="N15" s="88"/>
    </row>
    <row r="16" spans="2:14" ht="24" customHeight="1" x14ac:dyDescent="0.3">
      <c r="B16" s="162"/>
      <c r="C16" s="80"/>
      <c r="D16" s="81"/>
      <c r="E16" s="82"/>
      <c r="F16" s="83"/>
      <c r="G16" s="84"/>
      <c r="H16" s="107" t="str">
        <f t="shared" si="1"/>
        <v/>
      </c>
      <c r="I16" s="85"/>
      <c r="J16" s="86"/>
      <c r="K16" s="40" t="str">
        <f t="shared" si="0"/>
        <v/>
      </c>
      <c r="L16" s="111" t="str">
        <f t="shared" si="2"/>
        <v/>
      </c>
      <c r="M16" s="87"/>
      <c r="N16" s="88"/>
    </row>
    <row r="17" spans="2:14" ht="24" customHeight="1" x14ac:dyDescent="0.3">
      <c r="B17" s="162"/>
      <c r="C17" s="80"/>
      <c r="D17" s="81"/>
      <c r="E17" s="82"/>
      <c r="F17" s="83"/>
      <c r="G17" s="84"/>
      <c r="H17" s="107" t="str">
        <f t="shared" si="1"/>
        <v/>
      </c>
      <c r="I17" s="85"/>
      <c r="J17" s="86"/>
      <c r="K17" s="40" t="str">
        <f t="shared" si="0"/>
        <v/>
      </c>
      <c r="L17" s="111" t="str">
        <f t="shared" si="2"/>
        <v/>
      </c>
      <c r="M17" s="87"/>
      <c r="N17" s="88"/>
    </row>
    <row r="18" spans="2:14" ht="24" customHeight="1" x14ac:dyDescent="0.3">
      <c r="B18" s="162"/>
      <c r="C18" s="80"/>
      <c r="D18" s="81"/>
      <c r="E18" s="82"/>
      <c r="F18" s="83"/>
      <c r="G18" s="84"/>
      <c r="H18" s="107" t="str">
        <f t="shared" si="1"/>
        <v/>
      </c>
      <c r="I18" s="85"/>
      <c r="J18" s="86"/>
      <c r="K18" s="40" t="str">
        <f t="shared" si="0"/>
        <v/>
      </c>
      <c r="L18" s="111" t="str">
        <f t="shared" si="2"/>
        <v/>
      </c>
      <c r="M18" s="87"/>
      <c r="N18" s="88"/>
    </row>
    <row r="19" spans="2:14" ht="24" customHeight="1" x14ac:dyDescent="0.3">
      <c r="B19" s="163"/>
      <c r="C19" s="89"/>
      <c r="D19" s="90"/>
      <c r="E19" s="91"/>
      <c r="F19" s="92"/>
      <c r="G19" s="93"/>
      <c r="H19" s="108" t="str">
        <f t="shared" si="1"/>
        <v/>
      </c>
      <c r="I19" s="94"/>
      <c r="J19" s="95"/>
      <c r="K19" s="42" t="str">
        <f t="shared" si="0"/>
        <v/>
      </c>
      <c r="L19" s="113" t="str">
        <f t="shared" si="2"/>
        <v/>
      </c>
      <c r="M19" s="96"/>
      <c r="N19" s="97"/>
    </row>
    <row r="20" spans="2:14" ht="24" customHeight="1" x14ac:dyDescent="0.3">
      <c r="B20" s="164" t="s">
        <v>41</v>
      </c>
      <c r="C20" s="71"/>
      <c r="D20" s="72"/>
      <c r="E20" s="73"/>
      <c r="F20" s="74"/>
      <c r="G20" s="75"/>
      <c r="H20" s="107" t="str">
        <f t="shared" si="1"/>
        <v/>
      </c>
      <c r="I20" s="76"/>
      <c r="J20" s="77"/>
      <c r="K20" s="38" t="str">
        <f t="shared" si="0"/>
        <v/>
      </c>
      <c r="L20" s="110" t="str">
        <f t="shared" si="2"/>
        <v/>
      </c>
      <c r="M20" s="78"/>
      <c r="N20" s="79"/>
    </row>
    <row r="21" spans="2:14" ht="24" customHeight="1" x14ac:dyDescent="0.3">
      <c r="B21" s="165"/>
      <c r="C21" s="80"/>
      <c r="D21" s="81"/>
      <c r="E21" s="82"/>
      <c r="F21" s="83"/>
      <c r="G21" s="84"/>
      <c r="H21" s="107" t="str">
        <f t="shared" si="1"/>
        <v/>
      </c>
      <c r="I21" s="85"/>
      <c r="J21" s="86"/>
      <c r="K21" s="40" t="str">
        <f t="shared" si="0"/>
        <v/>
      </c>
      <c r="L21" s="111" t="str">
        <f t="shared" si="2"/>
        <v/>
      </c>
      <c r="M21" s="87"/>
      <c r="N21" s="88"/>
    </row>
    <row r="22" spans="2:14" ht="24" customHeight="1" x14ac:dyDescent="0.3">
      <c r="B22" s="165"/>
      <c r="C22" s="80"/>
      <c r="D22" s="81"/>
      <c r="E22" s="82"/>
      <c r="F22" s="83"/>
      <c r="G22" s="84"/>
      <c r="H22" s="107" t="str">
        <f t="shared" si="1"/>
        <v/>
      </c>
      <c r="I22" s="85"/>
      <c r="J22" s="86"/>
      <c r="K22" s="40" t="str">
        <f t="shared" si="0"/>
        <v/>
      </c>
      <c r="L22" s="111" t="str">
        <f t="shared" si="2"/>
        <v/>
      </c>
      <c r="M22" s="87"/>
      <c r="N22" s="88"/>
    </row>
    <row r="23" spans="2:14" ht="24" customHeight="1" x14ac:dyDescent="0.3">
      <c r="B23" s="166"/>
      <c r="C23" s="89"/>
      <c r="D23" s="90"/>
      <c r="E23" s="91"/>
      <c r="F23" s="92"/>
      <c r="G23" s="93"/>
      <c r="H23" s="108" t="str">
        <f t="shared" si="1"/>
        <v/>
      </c>
      <c r="I23" s="94"/>
      <c r="J23" s="95"/>
      <c r="K23" s="42" t="str">
        <f t="shared" si="0"/>
        <v/>
      </c>
      <c r="L23" s="113" t="str">
        <f t="shared" si="2"/>
        <v/>
      </c>
      <c r="M23" s="96"/>
      <c r="N23" s="97"/>
    </row>
    <row r="24" spans="2:14" ht="24" customHeight="1" x14ac:dyDescent="0.3">
      <c r="B24" s="167" t="s">
        <v>39</v>
      </c>
      <c r="C24" s="4"/>
      <c r="D24" s="98"/>
      <c r="E24" s="99"/>
      <c r="F24" s="100"/>
      <c r="G24" s="101"/>
      <c r="H24" s="109" t="str">
        <f t="shared" si="1"/>
        <v/>
      </c>
      <c r="I24" s="102"/>
      <c r="J24" s="103"/>
      <c r="K24" s="36" t="str">
        <f t="shared" si="0"/>
        <v/>
      </c>
      <c r="L24" s="114" t="str">
        <f t="shared" si="2"/>
        <v/>
      </c>
      <c r="M24" s="5"/>
      <c r="N24" s="104"/>
    </row>
    <row r="25" spans="2:14" ht="24" customHeight="1" x14ac:dyDescent="0.3">
      <c r="B25" s="165"/>
      <c r="C25" s="80"/>
      <c r="D25" s="81"/>
      <c r="E25" s="82"/>
      <c r="F25" s="83"/>
      <c r="G25" s="84"/>
      <c r="H25" s="107" t="str">
        <f t="shared" si="1"/>
        <v/>
      </c>
      <c r="I25" s="85"/>
      <c r="J25" s="86"/>
      <c r="K25" s="40" t="str">
        <f t="shared" si="0"/>
        <v/>
      </c>
      <c r="L25" s="111" t="str">
        <f t="shared" si="2"/>
        <v/>
      </c>
      <c r="M25" s="87"/>
      <c r="N25" s="88"/>
    </row>
    <row r="26" spans="2:14" ht="24" customHeight="1" x14ac:dyDescent="0.3">
      <c r="B26" s="165"/>
      <c r="C26" s="80"/>
      <c r="D26" s="81"/>
      <c r="E26" s="82"/>
      <c r="F26" s="83"/>
      <c r="G26" s="84"/>
      <c r="H26" s="107" t="str">
        <f t="shared" si="1"/>
        <v/>
      </c>
      <c r="I26" s="85"/>
      <c r="J26" s="86"/>
      <c r="K26" s="40" t="str">
        <f t="shared" si="0"/>
        <v/>
      </c>
      <c r="L26" s="111" t="str">
        <f t="shared" si="2"/>
        <v/>
      </c>
      <c r="M26" s="87"/>
      <c r="N26" s="88"/>
    </row>
    <row r="27" spans="2:14" ht="24" customHeight="1" x14ac:dyDescent="0.3">
      <c r="B27" s="166"/>
      <c r="C27" s="89"/>
      <c r="D27" s="90"/>
      <c r="E27" s="91"/>
      <c r="F27" s="92"/>
      <c r="G27" s="93"/>
      <c r="H27" s="108" t="str">
        <f t="shared" si="1"/>
        <v/>
      </c>
      <c r="I27" s="94"/>
      <c r="J27" s="95"/>
      <c r="K27" s="42" t="str">
        <f t="shared" si="0"/>
        <v/>
      </c>
      <c r="L27" s="113" t="str">
        <f t="shared" si="2"/>
        <v/>
      </c>
      <c r="M27" s="96"/>
      <c r="N27" s="97"/>
    </row>
    <row r="28" spans="2:14" ht="24" customHeight="1" thickBot="1" x14ac:dyDescent="0.35">
      <c r="B28" s="155" t="s">
        <v>43</v>
      </c>
      <c r="C28" s="156"/>
      <c r="D28" s="156"/>
      <c r="E28" s="156"/>
      <c r="F28" s="156"/>
      <c r="G28" s="156"/>
      <c r="H28" s="156"/>
      <c r="I28" s="156"/>
      <c r="J28" s="156"/>
      <c r="K28" s="115">
        <f>SUM(K5:K27)</f>
        <v>0</v>
      </c>
      <c r="L28" s="116">
        <f>SUM(L5:L27)</f>
        <v>0</v>
      </c>
      <c r="M28" s="105"/>
      <c r="N28" s="106"/>
    </row>
  </sheetData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58"/>
    <col min="7" max="9" width="10.625" style="1"/>
    <col min="10" max="13" width="15.625" style="1" customWidth="1"/>
    <col min="14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57</v>
      </c>
      <c r="C2" s="59"/>
      <c r="D2" s="60" t="s">
        <v>14</v>
      </c>
      <c r="E2" s="157"/>
      <c r="F2" s="158"/>
      <c r="G2" s="61" t="s">
        <v>31</v>
      </c>
      <c r="H2" s="159"/>
      <c r="I2" s="160"/>
      <c r="J2" s="62"/>
      <c r="K2" s="63"/>
      <c r="L2" s="62"/>
      <c r="M2" s="63"/>
    </row>
    <row r="3" spans="2:14" ht="9.9499999999999993" customHeight="1" x14ac:dyDescent="0.3"/>
    <row r="4" spans="2:14" ht="24" customHeight="1" x14ac:dyDescent="0.3">
      <c r="B4" s="64" t="s">
        <v>25</v>
      </c>
      <c r="C4" s="65" t="s">
        <v>26</v>
      </c>
      <c r="D4" s="12" t="s">
        <v>40</v>
      </c>
      <c r="E4" s="66" t="s">
        <v>27</v>
      </c>
      <c r="F4" s="67" t="s">
        <v>28</v>
      </c>
      <c r="G4" s="12" t="s">
        <v>29</v>
      </c>
      <c r="H4" s="12" t="s">
        <v>30</v>
      </c>
      <c r="I4" s="68" t="s">
        <v>31</v>
      </c>
      <c r="J4" s="12" t="s">
        <v>32</v>
      </c>
      <c r="K4" s="69" t="s">
        <v>33</v>
      </c>
      <c r="L4" s="65" t="s">
        <v>34</v>
      </c>
      <c r="M4" s="12" t="s">
        <v>35</v>
      </c>
      <c r="N4" s="70" t="s">
        <v>36</v>
      </c>
    </row>
    <row r="5" spans="2:14" ht="24" customHeight="1" x14ac:dyDescent="0.3">
      <c r="B5" s="161" t="s">
        <v>37</v>
      </c>
      <c r="C5" s="71"/>
      <c r="D5" s="72"/>
      <c r="E5" s="73"/>
      <c r="F5" s="74"/>
      <c r="G5" s="75"/>
      <c r="H5" s="107" t="str">
        <f>IF($H$2="","",IF(G5="","",$H$2*G5))</f>
        <v/>
      </c>
      <c r="I5" s="76"/>
      <c r="J5" s="77"/>
      <c r="K5" s="38" t="str">
        <f t="shared" ref="K5:K27" si="0">IF(J5="","",G5*J5)</f>
        <v/>
      </c>
      <c r="L5" s="110" t="str">
        <f>IF(J5="","",I5*J5)</f>
        <v/>
      </c>
      <c r="M5" s="78"/>
      <c r="N5" s="79"/>
    </row>
    <row r="6" spans="2:14" ht="24" customHeight="1" x14ac:dyDescent="0.3">
      <c r="B6" s="162"/>
      <c r="C6" s="80"/>
      <c r="D6" s="81"/>
      <c r="E6" s="82"/>
      <c r="F6" s="83"/>
      <c r="G6" s="84"/>
      <c r="H6" s="107" t="str">
        <f t="shared" ref="H6:H27" si="1">IF($H$2="","",IF(G6="","",$H$2*G6))</f>
        <v/>
      </c>
      <c r="I6" s="85"/>
      <c r="J6" s="86"/>
      <c r="K6" s="40" t="str">
        <f t="shared" si="0"/>
        <v/>
      </c>
      <c r="L6" s="111" t="str">
        <f t="shared" ref="L6:L27" si="2">IF(J6="","",I6*J6)</f>
        <v/>
      </c>
      <c r="M6" s="87"/>
      <c r="N6" s="88"/>
    </row>
    <row r="7" spans="2:14" ht="24" customHeight="1" x14ac:dyDescent="0.3">
      <c r="B7" s="162"/>
      <c r="C7" s="80"/>
      <c r="D7" s="81"/>
      <c r="E7" s="82"/>
      <c r="F7" s="83"/>
      <c r="G7" s="84"/>
      <c r="H7" s="107" t="str">
        <f t="shared" si="1"/>
        <v/>
      </c>
      <c r="I7" s="85"/>
      <c r="J7" s="86"/>
      <c r="K7" s="40" t="str">
        <f t="shared" si="0"/>
        <v/>
      </c>
      <c r="L7" s="111" t="str">
        <f t="shared" si="2"/>
        <v/>
      </c>
      <c r="M7" s="87"/>
      <c r="N7" s="88"/>
    </row>
    <row r="8" spans="2:14" ht="24" customHeight="1" x14ac:dyDescent="0.3">
      <c r="B8" s="162"/>
      <c r="C8" s="80"/>
      <c r="D8" s="81"/>
      <c r="E8" s="82"/>
      <c r="F8" s="83"/>
      <c r="G8" s="84"/>
      <c r="H8" s="107" t="str">
        <f t="shared" si="1"/>
        <v/>
      </c>
      <c r="I8" s="85"/>
      <c r="J8" s="86"/>
      <c r="K8" s="40" t="str">
        <f t="shared" si="0"/>
        <v/>
      </c>
      <c r="L8" s="111" t="str">
        <f t="shared" si="2"/>
        <v/>
      </c>
      <c r="M8" s="87"/>
      <c r="N8" s="88"/>
    </row>
    <row r="9" spans="2:14" ht="24" customHeight="1" x14ac:dyDescent="0.3">
      <c r="B9" s="163"/>
      <c r="C9" s="89"/>
      <c r="D9" s="90"/>
      <c r="E9" s="91"/>
      <c r="F9" s="92"/>
      <c r="G9" s="93"/>
      <c r="H9" s="108" t="str">
        <f t="shared" si="1"/>
        <v/>
      </c>
      <c r="I9" s="94"/>
      <c r="J9" s="95"/>
      <c r="K9" s="42" t="str">
        <f t="shared" si="0"/>
        <v/>
      </c>
      <c r="L9" s="113" t="str">
        <f t="shared" si="2"/>
        <v/>
      </c>
      <c r="M9" s="96"/>
      <c r="N9" s="97"/>
    </row>
    <row r="10" spans="2:14" ht="24" customHeight="1" x14ac:dyDescent="0.3">
      <c r="B10" s="161" t="s">
        <v>38</v>
      </c>
      <c r="C10" s="71"/>
      <c r="D10" s="72"/>
      <c r="E10" s="73"/>
      <c r="F10" s="74"/>
      <c r="G10" s="75"/>
      <c r="H10" s="107" t="str">
        <f t="shared" si="1"/>
        <v/>
      </c>
      <c r="I10" s="76"/>
      <c r="J10" s="77"/>
      <c r="K10" s="38" t="str">
        <f t="shared" si="0"/>
        <v/>
      </c>
      <c r="L10" s="110" t="str">
        <f t="shared" si="2"/>
        <v/>
      </c>
      <c r="M10" s="78"/>
      <c r="N10" s="79"/>
    </row>
    <row r="11" spans="2:14" ht="24" customHeight="1" x14ac:dyDescent="0.3">
      <c r="B11" s="162"/>
      <c r="C11" s="80"/>
      <c r="D11" s="81"/>
      <c r="E11" s="82"/>
      <c r="F11" s="83"/>
      <c r="G11" s="84"/>
      <c r="H11" s="107" t="str">
        <f t="shared" si="1"/>
        <v/>
      </c>
      <c r="I11" s="85"/>
      <c r="J11" s="86"/>
      <c r="K11" s="40" t="str">
        <f t="shared" si="0"/>
        <v/>
      </c>
      <c r="L11" s="111" t="str">
        <f t="shared" si="2"/>
        <v/>
      </c>
      <c r="M11" s="87"/>
      <c r="N11" s="88"/>
    </row>
    <row r="12" spans="2:14" ht="24" customHeight="1" x14ac:dyDescent="0.3">
      <c r="B12" s="162"/>
      <c r="C12" s="80"/>
      <c r="D12" s="81"/>
      <c r="E12" s="82"/>
      <c r="F12" s="83"/>
      <c r="G12" s="84"/>
      <c r="H12" s="107" t="str">
        <f t="shared" si="1"/>
        <v/>
      </c>
      <c r="I12" s="85"/>
      <c r="J12" s="86"/>
      <c r="K12" s="40" t="str">
        <f t="shared" si="0"/>
        <v/>
      </c>
      <c r="L12" s="111" t="str">
        <f t="shared" si="2"/>
        <v/>
      </c>
      <c r="M12" s="87"/>
      <c r="N12" s="88"/>
    </row>
    <row r="13" spans="2:14" ht="24" customHeight="1" x14ac:dyDescent="0.3">
      <c r="B13" s="162"/>
      <c r="C13" s="80"/>
      <c r="D13" s="81"/>
      <c r="E13" s="82"/>
      <c r="F13" s="83"/>
      <c r="G13" s="84"/>
      <c r="H13" s="107" t="str">
        <f t="shared" si="1"/>
        <v/>
      </c>
      <c r="I13" s="85"/>
      <c r="J13" s="86"/>
      <c r="K13" s="40" t="str">
        <f t="shared" si="0"/>
        <v/>
      </c>
      <c r="L13" s="111" t="str">
        <f t="shared" si="2"/>
        <v/>
      </c>
      <c r="M13" s="87"/>
      <c r="N13" s="88"/>
    </row>
    <row r="14" spans="2:14" ht="24" customHeight="1" x14ac:dyDescent="0.3">
      <c r="B14" s="162"/>
      <c r="C14" s="80"/>
      <c r="D14" s="81"/>
      <c r="E14" s="82"/>
      <c r="F14" s="83"/>
      <c r="G14" s="84"/>
      <c r="H14" s="107" t="str">
        <f t="shared" si="1"/>
        <v/>
      </c>
      <c r="I14" s="85"/>
      <c r="J14" s="86"/>
      <c r="K14" s="40" t="str">
        <f t="shared" si="0"/>
        <v/>
      </c>
      <c r="L14" s="111" t="str">
        <f t="shared" si="2"/>
        <v/>
      </c>
      <c r="M14" s="87"/>
      <c r="N14" s="88"/>
    </row>
    <row r="15" spans="2:14" ht="24" customHeight="1" x14ac:dyDescent="0.3">
      <c r="B15" s="162"/>
      <c r="C15" s="80"/>
      <c r="D15" s="81"/>
      <c r="E15" s="82"/>
      <c r="F15" s="83"/>
      <c r="G15" s="84"/>
      <c r="H15" s="107" t="str">
        <f t="shared" si="1"/>
        <v/>
      </c>
      <c r="I15" s="85"/>
      <c r="J15" s="86"/>
      <c r="K15" s="40" t="str">
        <f t="shared" si="0"/>
        <v/>
      </c>
      <c r="L15" s="111" t="str">
        <f t="shared" si="2"/>
        <v/>
      </c>
      <c r="M15" s="87"/>
      <c r="N15" s="88"/>
    </row>
    <row r="16" spans="2:14" ht="24" customHeight="1" x14ac:dyDescent="0.3">
      <c r="B16" s="162"/>
      <c r="C16" s="80"/>
      <c r="D16" s="81"/>
      <c r="E16" s="82"/>
      <c r="F16" s="83"/>
      <c r="G16" s="84"/>
      <c r="H16" s="107" t="str">
        <f t="shared" si="1"/>
        <v/>
      </c>
      <c r="I16" s="85"/>
      <c r="J16" s="86"/>
      <c r="K16" s="40" t="str">
        <f t="shared" si="0"/>
        <v/>
      </c>
      <c r="L16" s="111" t="str">
        <f t="shared" si="2"/>
        <v/>
      </c>
      <c r="M16" s="87"/>
      <c r="N16" s="88"/>
    </row>
    <row r="17" spans="2:14" ht="24" customHeight="1" x14ac:dyDescent="0.3">
      <c r="B17" s="162"/>
      <c r="C17" s="80"/>
      <c r="D17" s="81"/>
      <c r="E17" s="82"/>
      <c r="F17" s="83"/>
      <c r="G17" s="84"/>
      <c r="H17" s="107" t="str">
        <f t="shared" si="1"/>
        <v/>
      </c>
      <c r="I17" s="85"/>
      <c r="J17" s="86"/>
      <c r="K17" s="40" t="str">
        <f t="shared" si="0"/>
        <v/>
      </c>
      <c r="L17" s="111" t="str">
        <f t="shared" si="2"/>
        <v/>
      </c>
      <c r="M17" s="87"/>
      <c r="N17" s="88"/>
    </row>
    <row r="18" spans="2:14" ht="24" customHeight="1" x14ac:dyDescent="0.3">
      <c r="B18" s="162"/>
      <c r="C18" s="80"/>
      <c r="D18" s="81"/>
      <c r="E18" s="82"/>
      <c r="F18" s="83"/>
      <c r="G18" s="84"/>
      <c r="H18" s="107" t="str">
        <f t="shared" si="1"/>
        <v/>
      </c>
      <c r="I18" s="85"/>
      <c r="J18" s="86"/>
      <c r="K18" s="40" t="str">
        <f t="shared" si="0"/>
        <v/>
      </c>
      <c r="L18" s="111" t="str">
        <f t="shared" si="2"/>
        <v/>
      </c>
      <c r="M18" s="87"/>
      <c r="N18" s="88"/>
    </row>
    <row r="19" spans="2:14" ht="24" customHeight="1" x14ac:dyDescent="0.3">
      <c r="B19" s="163"/>
      <c r="C19" s="89"/>
      <c r="D19" s="90"/>
      <c r="E19" s="91"/>
      <c r="F19" s="92"/>
      <c r="G19" s="93"/>
      <c r="H19" s="108" t="str">
        <f t="shared" si="1"/>
        <v/>
      </c>
      <c r="I19" s="94"/>
      <c r="J19" s="95"/>
      <c r="K19" s="42" t="str">
        <f t="shared" si="0"/>
        <v/>
      </c>
      <c r="L19" s="113" t="str">
        <f t="shared" si="2"/>
        <v/>
      </c>
      <c r="M19" s="96"/>
      <c r="N19" s="97"/>
    </row>
    <row r="20" spans="2:14" ht="24" customHeight="1" x14ac:dyDescent="0.3">
      <c r="B20" s="164" t="s">
        <v>41</v>
      </c>
      <c r="C20" s="71"/>
      <c r="D20" s="72"/>
      <c r="E20" s="73"/>
      <c r="F20" s="74"/>
      <c r="G20" s="75"/>
      <c r="H20" s="107" t="str">
        <f t="shared" si="1"/>
        <v/>
      </c>
      <c r="I20" s="76"/>
      <c r="J20" s="77"/>
      <c r="K20" s="38" t="str">
        <f t="shared" si="0"/>
        <v/>
      </c>
      <c r="L20" s="110" t="str">
        <f t="shared" si="2"/>
        <v/>
      </c>
      <c r="M20" s="78"/>
      <c r="N20" s="79"/>
    </row>
    <row r="21" spans="2:14" ht="24" customHeight="1" x14ac:dyDescent="0.3">
      <c r="B21" s="165"/>
      <c r="C21" s="80"/>
      <c r="D21" s="81"/>
      <c r="E21" s="82"/>
      <c r="F21" s="83"/>
      <c r="G21" s="84"/>
      <c r="H21" s="107" t="str">
        <f t="shared" si="1"/>
        <v/>
      </c>
      <c r="I21" s="85"/>
      <c r="J21" s="86"/>
      <c r="K21" s="40" t="str">
        <f t="shared" si="0"/>
        <v/>
      </c>
      <c r="L21" s="111" t="str">
        <f t="shared" si="2"/>
        <v/>
      </c>
      <c r="M21" s="87"/>
      <c r="N21" s="88"/>
    </row>
    <row r="22" spans="2:14" ht="24" customHeight="1" x14ac:dyDescent="0.3">
      <c r="B22" s="165"/>
      <c r="C22" s="80"/>
      <c r="D22" s="81"/>
      <c r="E22" s="82"/>
      <c r="F22" s="83"/>
      <c r="G22" s="84"/>
      <c r="H22" s="107" t="str">
        <f t="shared" si="1"/>
        <v/>
      </c>
      <c r="I22" s="85"/>
      <c r="J22" s="86"/>
      <c r="K22" s="40" t="str">
        <f t="shared" si="0"/>
        <v/>
      </c>
      <c r="L22" s="111" t="str">
        <f t="shared" si="2"/>
        <v/>
      </c>
      <c r="M22" s="87"/>
      <c r="N22" s="88"/>
    </row>
    <row r="23" spans="2:14" ht="24" customHeight="1" x14ac:dyDescent="0.3">
      <c r="B23" s="166"/>
      <c r="C23" s="89"/>
      <c r="D23" s="90"/>
      <c r="E23" s="91"/>
      <c r="F23" s="92"/>
      <c r="G23" s="93"/>
      <c r="H23" s="108" t="str">
        <f t="shared" si="1"/>
        <v/>
      </c>
      <c r="I23" s="94"/>
      <c r="J23" s="95"/>
      <c r="K23" s="42" t="str">
        <f t="shared" si="0"/>
        <v/>
      </c>
      <c r="L23" s="113" t="str">
        <f t="shared" si="2"/>
        <v/>
      </c>
      <c r="M23" s="96"/>
      <c r="N23" s="97"/>
    </row>
    <row r="24" spans="2:14" ht="24" customHeight="1" x14ac:dyDescent="0.3">
      <c r="B24" s="167" t="s">
        <v>39</v>
      </c>
      <c r="C24" s="4"/>
      <c r="D24" s="98"/>
      <c r="E24" s="99"/>
      <c r="F24" s="100"/>
      <c r="G24" s="101"/>
      <c r="H24" s="109" t="str">
        <f t="shared" si="1"/>
        <v/>
      </c>
      <c r="I24" s="102"/>
      <c r="J24" s="103"/>
      <c r="K24" s="36" t="str">
        <f t="shared" si="0"/>
        <v/>
      </c>
      <c r="L24" s="114" t="str">
        <f t="shared" si="2"/>
        <v/>
      </c>
      <c r="M24" s="5"/>
      <c r="N24" s="104"/>
    </row>
    <row r="25" spans="2:14" ht="24" customHeight="1" x14ac:dyDescent="0.3">
      <c r="B25" s="165"/>
      <c r="C25" s="80"/>
      <c r="D25" s="81"/>
      <c r="E25" s="82"/>
      <c r="F25" s="83"/>
      <c r="G25" s="84"/>
      <c r="H25" s="107" t="str">
        <f t="shared" si="1"/>
        <v/>
      </c>
      <c r="I25" s="85"/>
      <c r="J25" s="86"/>
      <c r="K25" s="40" t="str">
        <f t="shared" si="0"/>
        <v/>
      </c>
      <c r="L25" s="111" t="str">
        <f t="shared" si="2"/>
        <v/>
      </c>
      <c r="M25" s="87"/>
      <c r="N25" s="88"/>
    </row>
    <row r="26" spans="2:14" ht="24" customHeight="1" x14ac:dyDescent="0.3">
      <c r="B26" s="165"/>
      <c r="C26" s="80"/>
      <c r="D26" s="81"/>
      <c r="E26" s="82"/>
      <c r="F26" s="83"/>
      <c r="G26" s="84"/>
      <c r="H26" s="107" t="str">
        <f t="shared" si="1"/>
        <v/>
      </c>
      <c r="I26" s="85"/>
      <c r="J26" s="86"/>
      <c r="K26" s="40" t="str">
        <f t="shared" si="0"/>
        <v/>
      </c>
      <c r="L26" s="111" t="str">
        <f t="shared" si="2"/>
        <v/>
      </c>
      <c r="M26" s="87"/>
      <c r="N26" s="88"/>
    </row>
    <row r="27" spans="2:14" ht="24" customHeight="1" x14ac:dyDescent="0.3">
      <c r="B27" s="166"/>
      <c r="C27" s="89"/>
      <c r="D27" s="90"/>
      <c r="E27" s="91"/>
      <c r="F27" s="92"/>
      <c r="G27" s="93"/>
      <c r="H27" s="108" t="str">
        <f t="shared" si="1"/>
        <v/>
      </c>
      <c r="I27" s="94"/>
      <c r="J27" s="95"/>
      <c r="K27" s="42" t="str">
        <f t="shared" si="0"/>
        <v/>
      </c>
      <c r="L27" s="113" t="str">
        <f t="shared" si="2"/>
        <v/>
      </c>
      <c r="M27" s="96"/>
      <c r="N27" s="97"/>
    </row>
    <row r="28" spans="2:14" ht="24" customHeight="1" thickBot="1" x14ac:dyDescent="0.35">
      <c r="B28" s="155" t="s">
        <v>43</v>
      </c>
      <c r="C28" s="156"/>
      <c r="D28" s="156"/>
      <c r="E28" s="156"/>
      <c r="F28" s="156"/>
      <c r="G28" s="156"/>
      <c r="H28" s="156"/>
      <c r="I28" s="156"/>
      <c r="J28" s="156"/>
      <c r="K28" s="115">
        <f>SUM(K5:K27)</f>
        <v>0</v>
      </c>
      <c r="L28" s="116">
        <f>SUM(L5:L27)</f>
        <v>0</v>
      </c>
      <c r="M28" s="105"/>
      <c r="N28" s="106"/>
    </row>
  </sheetData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견적 산출</vt:lpstr>
      <vt:lpstr>블랙레이스</vt:lpstr>
      <vt:lpstr>화이트레이스</vt:lpstr>
      <vt:lpstr>스타일 3.</vt:lpstr>
      <vt:lpstr>스타일 4.</vt:lpstr>
      <vt:lpstr>스타일 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2021-02-15T09:37:13Z</cp:lastPrinted>
  <dcterms:created xsi:type="dcterms:W3CDTF">2021-01-05T05:00:01Z</dcterms:created>
  <dcterms:modified xsi:type="dcterms:W3CDTF">2021-11-25T05:13:02Z</dcterms:modified>
</cp:coreProperties>
</file>